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7.xml" ContentType="application/vnd.openxmlformats-officedocument.drawing+xml"/>
  <Override PartName="/xl/ctrlProps/ctrlProp8.xml" ContentType="application/vnd.ms-excel.controlproperties+xml"/>
  <Override PartName="/xl/drawings/drawing8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9.xml" ContentType="application/vnd.openxmlformats-officedocument.drawing+xml"/>
  <Override PartName="/xl/ctrlProps/ctrlProp11.xml" ContentType="application/vnd.ms-excel.controlproperti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trlProps/ctrlProp12.xml" ContentType="application/vnd.ms-excel.controlproperties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trlProps/ctrlProp13.xml" ContentType="application/vnd.ms-excel.controlproperties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LATIH\"/>
    </mc:Choice>
  </mc:AlternateContent>
  <bookViews>
    <workbookView xWindow="-15" yWindow="-15" windowWidth="5895" windowHeight="6690" tabRatio="563"/>
  </bookViews>
  <sheets>
    <sheet name="CHAR" sheetId="40" r:id="rId1"/>
    <sheet name="CODE" sheetId="41" r:id="rId2"/>
    <sheet name="UNICHAR" sheetId="51" r:id="rId3"/>
    <sheet name="UNICODE" sheetId="52" r:id="rId4"/>
    <sheet name="CLEAN" sheetId="11" r:id="rId5"/>
    <sheet name="CONCATENATE" sheetId="46" r:id="rId6"/>
    <sheet name="CONCAT" sheetId="50" r:id="rId7"/>
    <sheet name="DOLLAR" sheetId="13" r:id="rId8"/>
    <sheet name="FIXED" sheetId="16" r:id="rId9"/>
    <sheet name="EXACT" sheetId="14" r:id="rId10"/>
    <sheet name="FIND" sheetId="36" r:id="rId11"/>
    <sheet name="LEFT" sheetId="17" r:id="rId12"/>
    <sheet name="MID" sheetId="43" r:id="rId13"/>
    <sheet name="RIGHT" sheetId="44" r:id="rId14"/>
    <sheet name="LEN" sheetId="19" r:id="rId15"/>
    <sheet name="LOWER" sheetId="20" r:id="rId16"/>
    <sheet name="UPPER" sheetId="45" r:id="rId17"/>
    <sheet name="PROPER" sheetId="33" r:id="rId18"/>
    <sheet name="REPLACE" sheetId="37" r:id="rId19"/>
    <sheet name="REPT" sheetId="34" r:id="rId20"/>
    <sheet name="SEARCH" sheetId="39" r:id="rId21"/>
    <sheet name="SUBSTITUTE" sheetId="25" r:id="rId22"/>
    <sheet name="T" sheetId="42" r:id="rId23"/>
    <sheet name="TEXT" sheetId="26" r:id="rId24"/>
    <sheet name="TEXTJOIN" sheetId="48" r:id="rId25"/>
    <sheet name="TRIM" sheetId="28" r:id="rId26"/>
    <sheet name="VALUE" sheetId="27" r:id="rId27"/>
    <sheet name="NUMBERVALUE" sheetId="47" r:id="rId28"/>
  </sheets>
  <externalReferences>
    <externalReference r:id="rId29"/>
  </externalReferences>
  <definedNames>
    <definedName name="__IntlFixup" hidden="1">TRUE</definedName>
    <definedName name="AccessDatabase" hidden="1">"C:\My Documents\MAUI MALL1.mdb"</definedName>
    <definedName name="ACwvu.CapersView." localSheetId="6" hidden="1">[1]MASTER!#REF!</definedName>
    <definedName name="ACwvu.CapersView." localSheetId="12" hidden="1">[1]MASTER!#REF!</definedName>
    <definedName name="ACwvu.CapersView." localSheetId="17" hidden="1">[1]MASTER!#REF!</definedName>
    <definedName name="ACwvu.CapersView." localSheetId="19" hidden="1">[1]MASTER!#REF!</definedName>
    <definedName name="ACwvu.CapersView." localSheetId="13" hidden="1">[1]MASTER!#REF!</definedName>
    <definedName name="ACwvu.CapersView." localSheetId="3" hidden="1">[1]MASTER!#REF!</definedName>
    <definedName name="ACwvu.CapersView." localSheetId="16" hidden="1">[1]MASTER!#REF!</definedName>
    <definedName name="ACwvu.CapersView." hidden="1">[1]MASTER!#REF!</definedName>
    <definedName name="ACwvu.Japan_Capers_Ed_Pub." localSheetId="6" hidden="1">#REF!</definedName>
    <definedName name="ACwvu.Japan_Capers_Ed_Pub." localSheetId="12" hidden="1">#REF!</definedName>
    <definedName name="ACwvu.Japan_Capers_Ed_Pub." localSheetId="17" hidden="1">#REF!</definedName>
    <definedName name="ACwvu.Japan_Capers_Ed_Pub." localSheetId="19" hidden="1">#REF!</definedName>
    <definedName name="ACwvu.Japan_Capers_Ed_Pub." localSheetId="13" hidden="1">#REF!</definedName>
    <definedName name="ACwvu.Japan_Capers_Ed_Pub." localSheetId="3" hidden="1">#REF!</definedName>
    <definedName name="ACwvu.Japan_Capers_Ed_Pub." localSheetId="16" hidden="1">#REF!</definedName>
    <definedName name="ACwvu.Japan_Capers_Ed_Pub." hidden="1">#REF!</definedName>
    <definedName name="ACwvu.KJP_CC." localSheetId="6" hidden="1">#REF!</definedName>
    <definedName name="ACwvu.KJP_CC." localSheetId="12" hidden="1">#REF!</definedName>
    <definedName name="ACwvu.KJP_CC." localSheetId="17" hidden="1">#REF!</definedName>
    <definedName name="ACwvu.KJP_CC." localSheetId="19" hidden="1">#REF!</definedName>
    <definedName name="ACwvu.KJP_CC." localSheetId="13" hidden="1">#REF!</definedName>
    <definedName name="ACwvu.KJP_CC." localSheetId="3" hidden="1">#REF!</definedName>
    <definedName name="ACwvu.KJP_CC." localSheetId="16" hidden="1">#REF!</definedName>
    <definedName name="ACwvu.KJP_CC." hidden="1">#REF!</definedName>
    <definedName name="Cwvu.CapersView." localSheetId="6" hidden="1">[1]MASTER!#REF!</definedName>
    <definedName name="Cwvu.CapersView." localSheetId="12" hidden="1">[1]MASTER!#REF!</definedName>
    <definedName name="Cwvu.CapersView." localSheetId="17" hidden="1">[1]MASTER!#REF!</definedName>
    <definedName name="Cwvu.CapersView." localSheetId="19" hidden="1">[1]MASTER!#REF!</definedName>
    <definedName name="Cwvu.CapersView." localSheetId="13" hidden="1">[1]MASTER!#REF!</definedName>
    <definedName name="Cwvu.CapersView." localSheetId="3" hidden="1">[1]MASTER!#REF!</definedName>
    <definedName name="Cwvu.CapersView." localSheetId="16" hidden="1">[1]MASTER!#REF!</definedName>
    <definedName name="Cwvu.CapersView." hidden="1">[1]MASTER!#REF!</definedName>
    <definedName name="Cwvu.Japan_Capers_Ed_Pub." localSheetId="6" hidden="1">[1]MASTER!#REF!</definedName>
    <definedName name="Cwvu.Japan_Capers_Ed_Pub." localSheetId="12" hidden="1">[1]MASTER!#REF!</definedName>
    <definedName name="Cwvu.Japan_Capers_Ed_Pub." localSheetId="17" hidden="1">[1]MASTER!#REF!</definedName>
    <definedName name="Cwvu.Japan_Capers_Ed_Pub." localSheetId="19" hidden="1">[1]MASTER!#REF!</definedName>
    <definedName name="Cwvu.Japan_Capers_Ed_Pub." localSheetId="13" hidden="1">[1]MASTER!#REF!</definedName>
    <definedName name="Cwvu.Japan_Capers_Ed_Pub." localSheetId="3" hidden="1">[1]MASTER!#REF!</definedName>
    <definedName name="Cwvu.Japan_Capers_Ed_Pub." localSheetId="16" hidden="1">[1]MASTER!#REF!</definedName>
    <definedName name="Cwvu.Japan_Capers_Ed_Pub." hidden="1">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20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localSheetId="6" hidden="1">#REF!</definedName>
    <definedName name="Rwvu.CapersView." localSheetId="12" hidden="1">#REF!</definedName>
    <definedName name="Rwvu.CapersView." localSheetId="17" hidden="1">#REF!</definedName>
    <definedName name="Rwvu.CapersView." localSheetId="19" hidden="1">#REF!</definedName>
    <definedName name="Rwvu.CapersView." localSheetId="13" hidden="1">#REF!</definedName>
    <definedName name="Rwvu.CapersView." localSheetId="3" hidden="1">#REF!</definedName>
    <definedName name="Rwvu.CapersView." localSheetId="16" hidden="1">#REF!</definedName>
    <definedName name="Rwvu.CapersView." hidden="1">#REF!</definedName>
    <definedName name="Rwvu.Japan_Capers_Ed_Pub." localSheetId="6" hidden="1">#REF!</definedName>
    <definedName name="Rwvu.Japan_Capers_Ed_Pub." localSheetId="12" hidden="1">#REF!</definedName>
    <definedName name="Rwvu.Japan_Capers_Ed_Pub." localSheetId="17" hidden="1">#REF!</definedName>
    <definedName name="Rwvu.Japan_Capers_Ed_Pub." localSheetId="19" hidden="1">#REF!</definedName>
    <definedName name="Rwvu.Japan_Capers_Ed_Pub." localSheetId="13" hidden="1">#REF!</definedName>
    <definedName name="Rwvu.Japan_Capers_Ed_Pub." localSheetId="3" hidden="1">#REF!</definedName>
    <definedName name="Rwvu.Japan_Capers_Ed_Pub." localSheetId="16" hidden="1">#REF!</definedName>
    <definedName name="Rwvu.Japan_Capers_Ed_Pub." hidden="1">#REF!</definedName>
    <definedName name="Rwvu.KJP_CC." localSheetId="6" hidden="1">#REF!</definedName>
    <definedName name="Rwvu.KJP_CC." localSheetId="12" hidden="1">#REF!</definedName>
    <definedName name="Rwvu.KJP_CC." localSheetId="17" hidden="1">#REF!</definedName>
    <definedName name="Rwvu.KJP_CC." localSheetId="19" hidden="1">#REF!</definedName>
    <definedName name="Rwvu.KJP_CC." localSheetId="13" hidden="1">#REF!</definedName>
    <definedName name="Rwvu.KJP_CC." localSheetId="3" hidden="1">#REF!</definedName>
    <definedName name="Rwvu.KJP_CC." localSheetId="16" hidden="1">#REF!</definedName>
    <definedName name="Rwvu.KJP_CC." hidden="1">#REF!</definedName>
    <definedName name="Swvu.CapersView." localSheetId="6" hidden="1">[1]MASTER!#REF!</definedName>
    <definedName name="Swvu.CapersView." localSheetId="12" hidden="1">[1]MASTER!#REF!</definedName>
    <definedName name="Swvu.CapersView." localSheetId="17" hidden="1">[1]MASTER!#REF!</definedName>
    <definedName name="Swvu.CapersView." localSheetId="19" hidden="1">[1]MASTER!#REF!</definedName>
    <definedName name="Swvu.CapersView." localSheetId="13" hidden="1">[1]MASTER!#REF!</definedName>
    <definedName name="Swvu.CapersView." localSheetId="3" hidden="1">[1]MASTER!#REF!</definedName>
    <definedName name="Swvu.CapersView." localSheetId="16" hidden="1">[1]MASTER!#REF!</definedName>
    <definedName name="Swvu.CapersView." hidden="1">[1]MASTER!#REF!</definedName>
    <definedName name="Swvu.Japan_Capers_Ed_Pub." localSheetId="6" hidden="1">#REF!</definedName>
    <definedName name="Swvu.Japan_Capers_Ed_Pub." localSheetId="12" hidden="1">#REF!</definedName>
    <definedName name="Swvu.Japan_Capers_Ed_Pub." localSheetId="17" hidden="1">#REF!</definedName>
    <definedName name="Swvu.Japan_Capers_Ed_Pub." localSheetId="19" hidden="1">#REF!</definedName>
    <definedName name="Swvu.Japan_Capers_Ed_Pub." localSheetId="13" hidden="1">#REF!</definedName>
    <definedName name="Swvu.Japan_Capers_Ed_Pub." localSheetId="3" hidden="1">#REF!</definedName>
    <definedName name="Swvu.Japan_Capers_Ed_Pub." localSheetId="16" hidden="1">#REF!</definedName>
    <definedName name="Swvu.Japan_Capers_Ed_Pub." hidden="1">#REF!</definedName>
    <definedName name="Swvu.KJP_CC." localSheetId="6" hidden="1">#REF!</definedName>
    <definedName name="Swvu.KJP_CC." localSheetId="12" hidden="1">#REF!</definedName>
    <definedName name="Swvu.KJP_CC." localSheetId="17" hidden="1">#REF!</definedName>
    <definedName name="Swvu.KJP_CC." localSheetId="19" hidden="1">#REF!</definedName>
    <definedName name="Swvu.KJP_CC." localSheetId="13" hidden="1">#REF!</definedName>
    <definedName name="Swvu.KJP_CC." localSheetId="3" hidden="1">#REF!</definedName>
    <definedName name="Swvu.KJP_CC." localSheetId="16" hidden="1">#REF!</definedName>
    <definedName name="Swvu.KJP_CC." hidden="1">#REF!</definedName>
    <definedName name="wrn.CapersPlotter." localSheetId="20" hidden="1">{#N/A,#N/A,FALSE,"DI 2 YEAR MASTER SCHEDULE"}</definedName>
    <definedName name="wrn.CapersPlotter." hidden="1">{#N/A,#N/A,FALSE,"DI 2 YEAR MASTER SCHEDULE"}</definedName>
    <definedName name="wrn.Edutainment._.Priority._.List." localSheetId="20" hidden="1">{#N/A,#N/A,FALSE,"DI 2 YEAR MASTER SCHEDULE"}</definedName>
    <definedName name="wrn.Edutainment._.Priority._.List." hidden="1">{#N/A,#N/A,FALSE,"DI 2 YEAR MASTER SCHEDULE"}</definedName>
    <definedName name="wrn.Japan_Capers_Ed._.Pub." localSheetId="20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20" hidden="1">{#N/A,#N/A,FALSE,"DI 2 YEAR MASTER SCHEDULE"}</definedName>
    <definedName name="wrn.Priority._.list." hidden="1">{#N/A,#N/A,FALSE,"DI 2 YEAR MASTER SCHEDULE"}</definedName>
    <definedName name="wrn.Prjcted._.Mnthly._.Qtys." localSheetId="20" hidden="1">{#N/A,#N/A,FALSE,"PRJCTED MNTHLY QTY's"}</definedName>
    <definedName name="wrn.Prjcted._.Mnthly._.Qtys." hidden="1">{#N/A,#N/A,FALSE,"PRJCTED MNTHLY QTY's"}</definedName>
    <definedName name="wrn.Prjcted._.Qtrly._.Dollars." localSheetId="20" hidden="1">{#N/A,#N/A,FALSE,"PRJCTED QTRLY $'s"}</definedName>
    <definedName name="wrn.Prjcted._.Qtrly._.Dollars." hidden="1">{#N/A,#N/A,FALSE,"PRJCTED QTRLY $'s"}</definedName>
    <definedName name="wrn.Prjcted._.Qtrly._.Qtys." localSheetId="20" hidden="1">{#N/A,#N/A,FALSE,"PRJCTED QTRLY QTY's"}</definedName>
    <definedName name="wrn.Prjcted._.Qtrly._.Qtys." hidden="1">{#N/A,#N/A,FALSE,"PRJCTED QTRLY QTY's"}</definedName>
    <definedName name="wvu.CapersView." localSheetId="2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2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2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localSheetId="6" hidden="1">#REF!</definedName>
    <definedName name="Z_9A428CE1_B4D9_11D0_A8AA_0000C071AEE7_.wvu.PrintArea" localSheetId="12" hidden="1">#REF!</definedName>
    <definedName name="Z_9A428CE1_B4D9_11D0_A8AA_0000C071AEE7_.wvu.PrintArea" localSheetId="17" hidden="1">#REF!</definedName>
    <definedName name="Z_9A428CE1_B4D9_11D0_A8AA_0000C071AEE7_.wvu.PrintArea" localSheetId="19" hidden="1">#REF!</definedName>
    <definedName name="Z_9A428CE1_B4D9_11D0_A8AA_0000C071AEE7_.wvu.PrintArea" localSheetId="13" hidden="1">#REF!</definedName>
    <definedName name="Z_9A428CE1_B4D9_11D0_A8AA_0000C071AEE7_.wvu.PrintArea" localSheetId="3" hidden="1">#REF!</definedName>
    <definedName name="Z_9A428CE1_B4D9_11D0_A8AA_0000C071AEE7_.wvu.PrintArea" localSheetId="16" hidden="1">#REF!</definedName>
    <definedName name="Z_9A428CE1_B4D9_11D0_A8AA_0000C071AEE7_.wvu.PrintArea" hidden="1">#REF!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12" hidden="1">[1]MASTER!#REF!,[1]MASTER!#REF!,[1]MASTER!#REF!,[1]MASTER!#REF!,[1]MASTER!#REF!,[1]MASTER!#REF!,[1]MASTER!#REF!,[1]MASTER!$A$98:$IV$272</definedName>
    <definedName name="Z_9A428CE1_B4D9_11D0_A8AA_0000C071AEE7_.wvu.Rows" localSheetId="17" hidden="1">[1]MASTER!#REF!,[1]MASTER!#REF!,[1]MASTER!#REF!,[1]MASTER!#REF!,[1]MASTER!#REF!,[1]MASTER!#REF!,[1]MASTER!#REF!,[1]MASTER!$A$98:$IV$272</definedName>
    <definedName name="Z_9A428CE1_B4D9_11D0_A8AA_0000C071AEE7_.wvu.Rows" localSheetId="19" hidden="1">[1]MASTER!#REF!,[1]MASTER!#REF!,[1]MASTER!#REF!,[1]MASTER!#REF!,[1]MASTER!#REF!,[1]MASTER!#REF!,[1]MASTER!#REF!,[1]MASTER!$A$98:$IV$272</definedName>
    <definedName name="Z_9A428CE1_B4D9_11D0_A8AA_0000C071AEE7_.wvu.Rows" localSheetId="13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16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71027"/>
</workbook>
</file>

<file path=xl/calcChain.xml><?xml version="1.0" encoding="utf-8"?>
<calcChain xmlns="http://schemas.openxmlformats.org/spreadsheetml/2006/main">
  <c r="I9" i="46" l="1"/>
  <c r="I10" i="46"/>
  <c r="I11" i="46"/>
  <c r="I12" i="46"/>
  <c r="I13" i="46"/>
  <c r="I14" i="46"/>
  <c r="I15" i="46"/>
  <c r="I16" i="46"/>
  <c r="I17" i="46"/>
  <c r="B9" i="11" l="1"/>
  <c r="C9" i="11"/>
  <c r="C8" i="11"/>
  <c r="B8" i="11" l="1"/>
  <c r="F8" i="45"/>
  <c r="F7" i="45"/>
  <c r="F7" i="20"/>
  <c r="C12" i="52"/>
  <c r="G12" i="52" s="1"/>
  <c r="C11" i="52"/>
  <c r="G11" i="52" s="1"/>
  <c r="C10" i="52"/>
  <c r="G10" i="52" s="1"/>
  <c r="D7" i="52"/>
  <c r="C11" i="51"/>
  <c r="L34" i="51"/>
  <c r="L33" i="51"/>
  <c r="L32" i="51"/>
  <c r="L31" i="51"/>
  <c r="L30" i="51"/>
  <c r="L29" i="51"/>
  <c r="L28" i="51"/>
  <c r="L27" i="51"/>
  <c r="L26" i="51"/>
  <c r="L25" i="51"/>
  <c r="L24" i="51"/>
  <c r="L23" i="51"/>
  <c r="L22" i="51"/>
  <c r="L21" i="51"/>
  <c r="L20" i="51"/>
  <c r="L19" i="51"/>
  <c r="L18" i="51"/>
  <c r="L17" i="51"/>
  <c r="L16" i="51"/>
  <c r="L15" i="51"/>
  <c r="L14" i="51"/>
  <c r="L13" i="51"/>
  <c r="L12" i="51"/>
  <c r="L11" i="51"/>
  <c r="L10" i="51"/>
  <c r="L9" i="51"/>
  <c r="I34" i="51"/>
  <c r="I33" i="51"/>
  <c r="I32" i="51"/>
  <c r="I31" i="51"/>
  <c r="I30" i="51"/>
  <c r="I29" i="51"/>
  <c r="I28" i="51"/>
  <c r="I27" i="51"/>
  <c r="I26" i="51"/>
  <c r="I25" i="51"/>
  <c r="I24" i="51"/>
  <c r="I23" i="51"/>
  <c r="I22" i="51"/>
  <c r="I21" i="51"/>
  <c r="I20" i="51"/>
  <c r="I19" i="51"/>
  <c r="I18" i="51"/>
  <c r="I17" i="51"/>
  <c r="I16" i="51"/>
  <c r="I15" i="51"/>
  <c r="I14" i="51"/>
  <c r="I13" i="51"/>
  <c r="I12" i="51"/>
  <c r="I11" i="51"/>
  <c r="I10" i="51"/>
  <c r="I9" i="51"/>
  <c r="F34" i="51"/>
  <c r="F33" i="51"/>
  <c r="F32" i="51"/>
  <c r="F31" i="51"/>
  <c r="F30" i="51"/>
  <c r="F29" i="51"/>
  <c r="F28" i="51"/>
  <c r="F27" i="51"/>
  <c r="F26" i="51"/>
  <c r="F25" i="51"/>
  <c r="F24" i="51"/>
  <c r="F23" i="51"/>
  <c r="F22" i="51"/>
  <c r="F21" i="51"/>
  <c r="F20" i="51"/>
  <c r="F19" i="51"/>
  <c r="F18" i="51"/>
  <c r="F17" i="51"/>
  <c r="F16" i="51"/>
  <c r="F15" i="51"/>
  <c r="F14" i="51"/>
  <c r="F13" i="51"/>
  <c r="F12" i="51"/>
  <c r="F11" i="51"/>
  <c r="F10" i="51"/>
  <c r="F9" i="51"/>
  <c r="C34" i="51"/>
  <c r="C30" i="51"/>
  <c r="C31" i="51"/>
  <c r="C32" i="51"/>
  <c r="C33" i="51"/>
  <c r="C12" i="51"/>
  <c r="C13" i="51"/>
  <c r="C14" i="51"/>
  <c r="C15" i="51"/>
  <c r="C16" i="51"/>
  <c r="C17" i="51"/>
  <c r="C18" i="51"/>
  <c r="C19" i="51"/>
  <c r="C20" i="51"/>
  <c r="C21" i="51"/>
  <c r="C22" i="51"/>
  <c r="C23" i="51"/>
  <c r="C24" i="51"/>
  <c r="C25" i="51"/>
  <c r="C26" i="51"/>
  <c r="C27" i="51"/>
  <c r="C28" i="51"/>
  <c r="C29" i="51"/>
  <c r="C10" i="51"/>
  <c r="C9" i="51"/>
  <c r="C10" i="50"/>
  <c r="C9" i="46" l="1"/>
  <c r="F8" i="20" l="1"/>
  <c r="C9" i="26"/>
  <c r="B9" i="42"/>
  <c r="C7" i="42"/>
  <c r="C8" i="42" s="1"/>
  <c r="J19" i="39"/>
  <c r="I19" i="39"/>
  <c r="H19" i="39"/>
  <c r="C8" i="34"/>
  <c r="D15" i="44"/>
  <c r="D14" i="44"/>
  <c r="D13" i="44"/>
  <c r="D12" i="44"/>
  <c r="D11" i="44"/>
  <c r="D53" i="44"/>
  <c r="D52" i="44"/>
  <c r="D51" i="44"/>
  <c r="D50" i="44"/>
  <c r="D49" i="44"/>
  <c r="D48" i="44"/>
  <c r="D47" i="44"/>
  <c r="D46" i="44"/>
  <c r="D54" i="43"/>
  <c r="D53" i="43"/>
  <c r="D52" i="43"/>
  <c r="D51" i="43"/>
  <c r="D50" i="43"/>
  <c r="D49" i="43"/>
  <c r="D48" i="43"/>
  <c r="D47" i="43"/>
  <c r="D16" i="43"/>
  <c r="D15" i="43"/>
  <c r="D14" i="43"/>
  <c r="D13" i="43"/>
  <c r="D12" i="43"/>
  <c r="E7" i="16"/>
  <c r="D7" i="16"/>
  <c r="D6" i="16"/>
  <c r="E6" i="16" s="1"/>
  <c r="N8" i="41"/>
  <c r="N9" i="41"/>
  <c r="N10" i="41"/>
  <c r="N11" i="41"/>
  <c r="N12" i="41"/>
  <c r="N13" i="41"/>
  <c r="N14" i="41"/>
  <c r="N15" i="41"/>
  <c r="N16" i="41"/>
  <c r="N7" i="41"/>
  <c r="C8" i="40"/>
  <c r="E18" i="42"/>
  <c r="E19" i="42"/>
  <c r="E20" i="42"/>
  <c r="E21" i="42"/>
  <c r="E22" i="42"/>
  <c r="E23" i="42"/>
  <c r="E24" i="42"/>
  <c r="E16" i="42"/>
  <c r="B17" i="42"/>
  <c r="E17" i="42" s="1"/>
  <c r="E13" i="42"/>
  <c r="E14" i="42"/>
  <c r="E15" i="42"/>
  <c r="E12" i="42"/>
  <c r="J18" i="39"/>
  <c r="I18" i="39"/>
  <c r="H18" i="39"/>
  <c r="J17" i="39"/>
  <c r="I17" i="39"/>
  <c r="H17" i="39"/>
  <c r="J16" i="39"/>
  <c r="I16" i="39"/>
  <c r="H16" i="39"/>
  <c r="J15" i="39"/>
  <c r="I15" i="39"/>
  <c r="H15" i="39"/>
  <c r="J14" i="39"/>
  <c r="I14" i="39"/>
  <c r="H14" i="39"/>
  <c r="J13" i="39"/>
  <c r="I13" i="39"/>
  <c r="H13" i="39"/>
  <c r="J12" i="39"/>
  <c r="I12" i="39"/>
  <c r="H12" i="39"/>
  <c r="J11" i="39"/>
  <c r="I11" i="39"/>
  <c r="H11" i="39"/>
  <c r="J10" i="39"/>
  <c r="I10" i="39"/>
  <c r="H10" i="39"/>
  <c r="J9" i="39"/>
  <c r="I9" i="39"/>
  <c r="H9" i="39"/>
  <c r="J8" i="39"/>
  <c r="I8" i="39"/>
  <c r="H8" i="39"/>
  <c r="D7" i="41"/>
  <c r="H7" i="41" s="1"/>
  <c r="H8" i="41" s="1"/>
  <c r="B7" i="41"/>
  <c r="F7" i="41" s="1"/>
  <c r="F8" i="41" s="1"/>
  <c r="F8" i="40"/>
  <c r="E8" i="40"/>
  <c r="D8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76" i="40"/>
  <c r="C77" i="40"/>
  <c r="C78" i="40"/>
  <c r="C79" i="40"/>
  <c r="D12" i="40"/>
  <c r="D13" i="40"/>
  <c r="D14" i="40"/>
  <c r="D15" i="40"/>
  <c r="D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76" i="40"/>
  <c r="D77" i="40"/>
  <c r="D78" i="40"/>
  <c r="D79" i="40"/>
  <c r="E12" i="40"/>
  <c r="F12" i="40"/>
  <c r="G12" i="40"/>
  <c r="H12" i="40"/>
  <c r="E13" i="40"/>
  <c r="F13" i="40"/>
  <c r="G13" i="40"/>
  <c r="H13" i="40"/>
  <c r="E14" i="40"/>
  <c r="F14" i="40"/>
  <c r="G14" i="40"/>
  <c r="H14" i="40"/>
  <c r="E15" i="40"/>
  <c r="F15" i="40"/>
  <c r="G15" i="40"/>
  <c r="H15" i="40"/>
  <c r="E16" i="40"/>
  <c r="F16" i="40"/>
  <c r="G16" i="40"/>
  <c r="H16" i="40"/>
  <c r="E17" i="40"/>
  <c r="F17" i="40"/>
  <c r="G17" i="40"/>
  <c r="H17" i="40"/>
  <c r="E18" i="40"/>
  <c r="F18" i="40"/>
  <c r="G18" i="40"/>
  <c r="H18" i="40"/>
  <c r="E19" i="40"/>
  <c r="F19" i="40"/>
  <c r="G19" i="40"/>
  <c r="H19" i="40"/>
  <c r="E20" i="40"/>
  <c r="F20" i="40"/>
  <c r="G20" i="40"/>
  <c r="H20" i="40"/>
  <c r="E21" i="40"/>
  <c r="F21" i="40"/>
  <c r="G21" i="40"/>
  <c r="H21" i="40"/>
  <c r="E22" i="40"/>
  <c r="F22" i="40"/>
  <c r="G22" i="40"/>
  <c r="H22" i="40"/>
  <c r="E23" i="40"/>
  <c r="F23" i="40"/>
  <c r="G23" i="40"/>
  <c r="H23" i="40"/>
  <c r="E24" i="40"/>
  <c r="F24" i="40"/>
  <c r="G24" i="40"/>
  <c r="H24" i="40"/>
  <c r="E25" i="40"/>
  <c r="F25" i="40"/>
  <c r="G25" i="40"/>
  <c r="H25" i="40"/>
  <c r="E26" i="40"/>
  <c r="F26" i="40"/>
  <c r="G26" i="40"/>
  <c r="H26" i="40"/>
  <c r="E27" i="40"/>
  <c r="F27" i="40"/>
  <c r="G27" i="40"/>
  <c r="H27" i="40"/>
  <c r="E28" i="40"/>
  <c r="F28" i="40"/>
  <c r="G28" i="40"/>
  <c r="H28" i="40"/>
  <c r="E29" i="40"/>
  <c r="F29" i="40"/>
  <c r="G29" i="40"/>
  <c r="H29" i="40"/>
  <c r="E30" i="40"/>
  <c r="F30" i="40"/>
  <c r="G30" i="40"/>
  <c r="H30" i="40"/>
  <c r="E31" i="40"/>
  <c r="F31" i="40"/>
  <c r="G31" i="40"/>
  <c r="H31" i="40"/>
  <c r="E32" i="40"/>
  <c r="F32" i="40"/>
  <c r="G32" i="40"/>
  <c r="H32" i="40"/>
  <c r="E33" i="40"/>
  <c r="F33" i="40"/>
  <c r="G33" i="40"/>
  <c r="H33" i="40"/>
  <c r="E34" i="40"/>
  <c r="F34" i="40"/>
  <c r="G34" i="40"/>
  <c r="H34" i="40"/>
  <c r="E35" i="40"/>
  <c r="F35" i="40"/>
  <c r="G35" i="40"/>
  <c r="H35" i="40"/>
  <c r="E36" i="40"/>
  <c r="F36" i="40"/>
  <c r="G36" i="40"/>
  <c r="H36" i="40"/>
  <c r="E37" i="40"/>
  <c r="F37" i="40"/>
  <c r="G37" i="40"/>
  <c r="H37" i="40"/>
  <c r="E38" i="40"/>
  <c r="F38" i="40"/>
  <c r="G38" i="40"/>
  <c r="H38" i="40"/>
  <c r="E39" i="40"/>
  <c r="F39" i="40"/>
  <c r="G39" i="40"/>
  <c r="H39" i="40"/>
  <c r="E40" i="40"/>
  <c r="F40" i="40"/>
  <c r="G40" i="40"/>
  <c r="H40" i="40"/>
  <c r="E41" i="40"/>
  <c r="F41" i="40"/>
  <c r="G41" i="40"/>
  <c r="H41" i="40"/>
  <c r="E42" i="40"/>
  <c r="F42" i="40"/>
  <c r="G42" i="40"/>
  <c r="H42" i="40"/>
  <c r="E43" i="40"/>
  <c r="F43" i="40"/>
  <c r="G43" i="40"/>
  <c r="H43" i="40"/>
  <c r="E44" i="40"/>
  <c r="F44" i="40"/>
  <c r="G44" i="40"/>
  <c r="H44" i="40"/>
  <c r="E45" i="40"/>
  <c r="F45" i="40"/>
  <c r="G45" i="40"/>
  <c r="H45" i="40"/>
  <c r="E46" i="40"/>
  <c r="F46" i="40"/>
  <c r="G46" i="40"/>
  <c r="H46" i="40"/>
  <c r="E47" i="40"/>
  <c r="F47" i="40"/>
  <c r="G47" i="40"/>
  <c r="H47" i="40"/>
  <c r="E48" i="40"/>
  <c r="F48" i="40"/>
  <c r="G48" i="40"/>
  <c r="H48" i="40"/>
  <c r="E49" i="40"/>
  <c r="F49" i="40"/>
  <c r="G49" i="40"/>
  <c r="H49" i="40"/>
  <c r="E50" i="40"/>
  <c r="F50" i="40"/>
  <c r="G50" i="40"/>
  <c r="H50" i="40"/>
  <c r="E51" i="40"/>
  <c r="F51" i="40"/>
  <c r="G51" i="40"/>
  <c r="H51" i="40"/>
  <c r="E52" i="40"/>
  <c r="F52" i="40"/>
  <c r="G52" i="40"/>
  <c r="H52" i="40"/>
  <c r="E53" i="40"/>
  <c r="F53" i="40"/>
  <c r="G53" i="40"/>
  <c r="H53" i="40"/>
  <c r="E54" i="40"/>
  <c r="F54" i="40"/>
  <c r="G54" i="40"/>
  <c r="H54" i="40"/>
  <c r="E55" i="40"/>
  <c r="F55" i="40"/>
  <c r="G55" i="40"/>
  <c r="H55" i="40"/>
  <c r="E56" i="40"/>
  <c r="F56" i="40"/>
  <c r="G56" i="40"/>
  <c r="H56" i="40"/>
  <c r="E57" i="40"/>
  <c r="F57" i="40"/>
  <c r="G57" i="40"/>
  <c r="H57" i="40"/>
  <c r="E58" i="40"/>
  <c r="F58" i="40"/>
  <c r="G58" i="40"/>
  <c r="H58" i="40"/>
  <c r="E59" i="40"/>
  <c r="F59" i="40"/>
  <c r="G59" i="40"/>
  <c r="H59" i="40"/>
  <c r="E60" i="40"/>
  <c r="F60" i="40"/>
  <c r="G60" i="40"/>
  <c r="H60" i="40"/>
  <c r="E61" i="40"/>
  <c r="F61" i="40"/>
  <c r="G61" i="40"/>
  <c r="H61" i="40"/>
  <c r="E62" i="40"/>
  <c r="F62" i="40"/>
  <c r="G62" i="40"/>
  <c r="H62" i="40"/>
  <c r="E63" i="40"/>
  <c r="F63" i="40"/>
  <c r="G63" i="40"/>
  <c r="H63" i="40"/>
  <c r="E64" i="40"/>
  <c r="F64" i="40"/>
  <c r="G64" i="40"/>
  <c r="H64" i="40"/>
  <c r="E65" i="40"/>
  <c r="F65" i="40"/>
  <c r="G65" i="40"/>
  <c r="H65" i="40"/>
  <c r="E66" i="40"/>
  <c r="F66" i="40"/>
  <c r="G66" i="40"/>
  <c r="H66" i="40"/>
  <c r="E67" i="40"/>
  <c r="F67" i="40"/>
  <c r="G67" i="40"/>
  <c r="H67" i="40"/>
  <c r="E68" i="40"/>
  <c r="F68" i="40"/>
  <c r="G68" i="40"/>
  <c r="H68" i="40"/>
  <c r="E69" i="40"/>
  <c r="F69" i="40"/>
  <c r="G69" i="40"/>
  <c r="H69" i="40"/>
  <c r="E70" i="40"/>
  <c r="F70" i="40"/>
  <c r="G70" i="40"/>
  <c r="H70" i="40"/>
  <c r="E71" i="40"/>
  <c r="F71" i="40"/>
  <c r="G71" i="40"/>
  <c r="H71" i="40"/>
  <c r="E72" i="40"/>
  <c r="F72" i="40"/>
  <c r="G72" i="40"/>
  <c r="H72" i="40"/>
  <c r="E73" i="40"/>
  <c r="F73" i="40"/>
  <c r="G73" i="40"/>
  <c r="H73" i="40"/>
  <c r="E74" i="40"/>
  <c r="F74" i="40"/>
  <c r="G74" i="40"/>
  <c r="H74" i="40"/>
  <c r="E75" i="40"/>
  <c r="F75" i="40"/>
  <c r="G75" i="40"/>
  <c r="H75" i="40"/>
  <c r="E76" i="40"/>
  <c r="F76" i="40"/>
  <c r="G76" i="40"/>
  <c r="H76" i="40"/>
  <c r="E77" i="40"/>
  <c r="F77" i="40"/>
  <c r="G77" i="40"/>
  <c r="H77" i="40"/>
  <c r="E78" i="40"/>
  <c r="F78" i="40"/>
  <c r="G78" i="40"/>
  <c r="H78" i="40"/>
  <c r="E79" i="40"/>
  <c r="F79" i="40"/>
  <c r="G79" i="40"/>
  <c r="H79" i="40"/>
  <c r="D8" i="16" l="1"/>
  <c r="K19" i="39"/>
  <c r="K8" i="39"/>
  <c r="K10" i="39"/>
  <c r="K12" i="39"/>
  <c r="K14" i="39"/>
  <c r="K16" i="39"/>
  <c r="K18" i="39"/>
  <c r="K9" i="39"/>
  <c r="K11" i="39"/>
  <c r="K13" i="39"/>
  <c r="K15" i="39"/>
  <c r="K17" i="39"/>
  <c r="C15" i="36"/>
  <c r="D15" i="36" s="1"/>
  <c r="C14" i="36"/>
  <c r="D14" i="36" s="1"/>
  <c r="C16" i="36"/>
  <c r="O16" i="41"/>
  <c r="H11" i="37"/>
  <c r="O8" i="41"/>
  <c r="H20" i="39"/>
  <c r="D19" i="37"/>
  <c r="O15" i="41"/>
  <c r="C13" i="25"/>
  <c r="E13" i="17"/>
  <c r="M9" i="51"/>
  <c r="D11" i="52"/>
  <c r="E15" i="17"/>
  <c r="E14" i="44"/>
  <c r="H8" i="37"/>
  <c r="C14" i="19"/>
  <c r="E12" i="17"/>
  <c r="H10" i="37"/>
  <c r="E14" i="17"/>
  <c r="E11" i="44"/>
  <c r="D17" i="37"/>
  <c r="E16" i="43"/>
  <c r="E13" i="44"/>
  <c r="H7" i="37"/>
  <c r="G8" i="45"/>
  <c r="D15" i="37"/>
  <c r="D8" i="42"/>
  <c r="G7" i="20"/>
  <c r="E8" i="16"/>
  <c r="E15" i="43"/>
  <c r="D10" i="52"/>
  <c r="I21" i="39"/>
  <c r="D18" i="37"/>
  <c r="D8" i="26"/>
  <c r="D16" i="37"/>
  <c r="E15" i="44"/>
  <c r="O14" i="41"/>
  <c r="G8" i="20"/>
  <c r="O12" i="41"/>
  <c r="E11" i="17"/>
  <c r="D9" i="26"/>
  <c r="O7" i="41"/>
  <c r="E13" i="43"/>
  <c r="C13" i="19"/>
  <c r="E14" i="43"/>
  <c r="C11" i="50"/>
  <c r="E15" i="36"/>
  <c r="O10" i="41"/>
  <c r="O11" i="41"/>
  <c r="O9" i="41"/>
  <c r="E12" i="44"/>
  <c r="K21" i="39"/>
  <c r="H9" i="37"/>
  <c r="J22" i="39"/>
  <c r="G7" i="45"/>
  <c r="D12" i="52"/>
  <c r="O13" i="41"/>
  <c r="E12" i="43"/>
  <c r="C19" i="37" l="1"/>
  <c r="C18" i="37"/>
  <c r="C17" i="37"/>
  <c r="C16" i="37"/>
  <c r="C15" i="37"/>
  <c r="G11" i="37"/>
  <c r="G10" i="37"/>
  <c r="G9" i="37"/>
  <c r="G8" i="37"/>
  <c r="G7" i="37"/>
  <c r="B13" i="25"/>
  <c r="B14" i="19"/>
  <c r="B13" i="19"/>
  <c r="D12" i="17"/>
  <c r="F16" i="14"/>
  <c r="F15" i="14"/>
  <c r="C8" i="26"/>
  <c r="D15" i="17" l="1"/>
  <c r="D14" i="17"/>
  <c r="D13" i="17"/>
  <c r="D11" i="17"/>
  <c r="C11" i="25" l="1"/>
  <c r="A35" i="25"/>
  <c r="D46" i="17"/>
  <c r="D47" i="17"/>
  <c r="D48" i="17"/>
  <c r="D49" i="17"/>
  <c r="D50" i="17"/>
  <c r="D51" i="17"/>
  <c r="D52" i="17"/>
  <c r="D53" i="17"/>
  <c r="F8" i="14"/>
  <c r="F9" i="14"/>
  <c r="F10" i="14"/>
  <c r="F11" i="14"/>
  <c r="F12" i="14"/>
  <c r="F13" i="14"/>
  <c r="F14" i="14"/>
</calcChain>
</file>

<file path=xl/sharedStrings.xml><?xml version="1.0" encoding="utf-8"?>
<sst xmlns="http://schemas.openxmlformats.org/spreadsheetml/2006/main" count="736" uniqueCount="510">
  <si>
    <t>BELAJAR MICROSOFT _x001B_ EXCEL</t>
  </si>
  <si>
    <t>PENULISAN FUNGSI</t>
  </si>
  <si>
    <t>HASIL</t>
  </si>
  <si>
    <t>CONCATENATE</t>
  </si>
  <si>
    <t>KETERANGAN</t>
  </si>
  <si>
    <t>JAKARTA</t>
  </si>
  <si>
    <t>DESWINTA</t>
  </si>
  <si>
    <t>EKA1601903</t>
  </si>
  <si>
    <t>BASKARA</t>
  </si>
  <si>
    <t>EKS1041901</t>
  </si>
  <si>
    <t>AFIF</t>
  </si>
  <si>
    <t>EKM1001901</t>
  </si>
  <si>
    <t>YOHANES</t>
  </si>
  <si>
    <t>EKA1434902</t>
  </si>
  <si>
    <t>BERLIANA</t>
  </si>
  <si>
    <t>EKM1301902</t>
  </si>
  <si>
    <t>INTAN</t>
  </si>
  <si>
    <t>EKA1201904</t>
  </si>
  <si>
    <t>MEGA</t>
  </si>
  <si>
    <t>EKS1002903</t>
  </si>
  <si>
    <t>HELEN</t>
  </si>
  <si>
    <t>EKM1001903</t>
  </si>
  <si>
    <t>FAKULTAS EKONOMI</t>
  </si>
  <si>
    <t>NAMA</t>
  </si>
  <si>
    <t>NO.INDUK</t>
  </si>
  <si>
    <t>Sales Data</t>
  </si>
  <si>
    <t>Hasil berupa nilai yang mewakili tanggal</t>
  </si>
  <si>
    <t>Angka</t>
  </si>
  <si>
    <t>CLEAN</t>
  </si>
  <si>
    <t>DOLLAR</t>
  </si>
  <si>
    <t>EXACT</t>
  </si>
  <si>
    <t xml:space="preserve">Pembulatan angka kelipatan ratusan </t>
  </si>
  <si>
    <t>Pembulatan angka kelipatan puluhan</t>
  </si>
  <si>
    <t>Pembulatan angka kelipatan ribuan</t>
  </si>
  <si>
    <t>Penambahan dijit angka desimal</t>
  </si>
  <si>
    <t>FIXED</t>
  </si>
  <si>
    <t>Mengambil dari kiri 2 karakter</t>
  </si>
  <si>
    <t>Mengambil dari kiri 1 karakter</t>
  </si>
  <si>
    <t>Mengambil dari kiri 7 karakter</t>
  </si>
  <si>
    <t>LEFT</t>
  </si>
  <si>
    <t>RIGHT</t>
  </si>
  <si>
    <t>Mengambil dari kiri 5 karakter</t>
  </si>
  <si>
    <t>LEN</t>
  </si>
  <si>
    <t>SIAPA BILANG EXCEL SUSAH?</t>
  </si>
  <si>
    <t>GUNAWAN HERWIDODO</t>
  </si>
  <si>
    <t>LOWER</t>
  </si>
  <si>
    <t>MID</t>
  </si>
  <si>
    <t>Gunawan Herwidodo</t>
  </si>
  <si>
    <t>UPPER</t>
  </si>
  <si>
    <t>PROPER</t>
  </si>
  <si>
    <t>REPT</t>
  </si>
  <si>
    <t xml:space="preserve">Coba </t>
  </si>
  <si>
    <t>Excel</t>
  </si>
  <si>
    <t xml:space="preserve">BELAJAR! </t>
  </si>
  <si>
    <t>=</t>
  </si>
  <si>
    <t>SUBSTITUTE</t>
  </si>
  <si>
    <t xml:space="preserve"> Laporan PT XYZ</t>
  </si>
  <si>
    <t xml:space="preserve"> Penjualan PT XYZ</t>
  </si>
  <si>
    <t xml:space="preserve"> PT XYZ dan PT ERA</t>
  </si>
  <si>
    <t>TEXT</t>
  </si>
  <si>
    <t>TRIM</t>
  </si>
  <si>
    <t xml:space="preserve">    Belajar    Praktis</t>
  </si>
  <si>
    <t>Microsoft     Excel</t>
  </si>
  <si>
    <t>Siapa    bilang   Excel    susah?!</t>
  </si>
  <si>
    <t>KRAMATJATI</t>
  </si>
  <si>
    <t>Gunakan fungsi LEFT untuk mengambil hanya data angka saja</t>
  </si>
  <si>
    <t>12 hari 1 jam</t>
  </si>
  <si>
    <t>VALUE</t>
  </si>
  <si>
    <t>Tanpa pemisah angka kelipatan ribuan</t>
  </si>
  <si>
    <t>Tanda pemisah angka kelipatan ribuan</t>
  </si>
  <si>
    <t>123abc456</t>
  </si>
  <si>
    <t>123ABC456</t>
  </si>
  <si>
    <t>123 123</t>
  </si>
  <si>
    <t>123  34324        34234324</t>
  </si>
  <si>
    <t>REPLACE</t>
  </si>
  <si>
    <t>DJAKARTA</t>
  </si>
  <si>
    <t>DJOHNI</t>
  </si>
  <si>
    <t>DJOHAN</t>
  </si>
  <si>
    <t>DJOGJAKARTA</t>
  </si>
  <si>
    <t>DJAMBI</t>
  </si>
  <si>
    <t>XDR154564</t>
  </si>
  <si>
    <t>AXE44546</t>
  </si>
  <si>
    <t>ABC3432432</t>
  </si>
  <si>
    <t>XSE0934830</t>
  </si>
  <si>
    <t>TYX349343</t>
  </si>
  <si>
    <t>FIND</t>
  </si>
  <si>
    <t>Indonesia</t>
  </si>
  <si>
    <t>Indonesia Raya</t>
  </si>
  <si>
    <t>Universitas Negeri Jakarta</t>
  </si>
  <si>
    <t>Mataram</t>
  </si>
  <si>
    <t>Tidak ditemukan karakter spasi</t>
  </si>
  <si>
    <t>Spasi pertama berada di posisi urutan ke-10</t>
  </si>
  <si>
    <t>Huruf "M" berada di posisi ke-1</t>
  </si>
  <si>
    <t>Huruf "m" berada di posisi ke-7</t>
  </si>
  <si>
    <t>SEARCH</t>
  </si>
  <si>
    <t>Negara Indonesia</t>
  </si>
  <si>
    <t>Gubernur Batavia</t>
  </si>
  <si>
    <t>Batavia</t>
  </si>
  <si>
    <t>mengganti karakter ABC- menjadi ABC-20</t>
  </si>
  <si>
    <t>CHAR</t>
  </si>
  <si>
    <t>No.</t>
  </si>
  <si>
    <t>Jenis Font</t>
  </si>
  <si>
    <t>Arial</t>
  </si>
  <si>
    <t>Calibri</t>
  </si>
  <si>
    <t>Webdings</t>
  </si>
  <si>
    <t>Wingdings</t>
  </si>
  <si>
    <t>Wingdings 2</t>
  </si>
  <si>
    <t>Wingdings 3</t>
  </si>
  <si>
    <t>CODE</t>
  </si>
  <si>
    <t>Karakter</t>
  </si>
  <si>
    <t>Kode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</si>
  <si>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</si>
  <si>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</si>
  <si>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</si>
  <si>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</si>
  <si>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</si>
  <si>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</si>
  <si>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</si>
  <si>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</si>
  <si>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</si>
  <si>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</si>
  <si>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</si>
  <si>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</si>
  <si>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</si>
  <si>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</si>
  <si>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</si>
  <si>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</si>
  <si>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</si>
  <si>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</si>
  <si>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</si>
  <si>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</si>
  <si>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</si>
  <si>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</si>
  <si>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</si>
  <si>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</si>
  <si>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</si>
  <si>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</si>
  <si>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Code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</si>
  <si>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</si>
  <si>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</si>
  <si>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</si>
  <si>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</si>
  <si>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</si>
  <si>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</si>
  <si>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</si>
  <si>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</si>
  <si>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</si>
  <si>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</si>
  <si>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</si>
  <si>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</si>
  <si>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</si>
  <si>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</si>
  <si>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</si>
  <si>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</si>
  <si>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</si>
  <si>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</si>
  <si>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</si>
  <si>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</si>
  <si>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</si>
  <si>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</si>
  <si>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</si>
  <si>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</si>
  <si>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</si>
  <si>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</si>
  <si>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Nama Lengkap</t>
  </si>
  <si>
    <t>Posisi spasi</t>
  </si>
  <si>
    <t>Nama Depan</t>
  </si>
  <si>
    <t>Nama Belakang</t>
  </si>
  <si>
    <t>Gabung Nama</t>
  </si>
  <si>
    <t>Adriana Nuralisa</t>
  </si>
  <si>
    <t>Andi Marestio</t>
  </si>
  <si>
    <t>Jovita Suleman</t>
  </si>
  <si>
    <t>Agung Pramujo</t>
  </si>
  <si>
    <t>Adi Alamsyah</t>
  </si>
  <si>
    <t>Riviyanti Yosalina</t>
  </si>
  <si>
    <t>Restu Octasila</t>
  </si>
  <si>
    <t>Mus Mulyadi</t>
  </si>
  <si>
    <t>Susi Shorayasari</t>
  </si>
  <si>
    <t>Reni Nofita</t>
  </si>
  <si>
    <t>Rohmat Supriyadi</t>
  </si>
  <si>
    <t>Fungsi</t>
  </si>
  <si>
    <t>Keterangan</t>
  </si>
  <si>
    <t>Data</t>
  </si>
  <si>
    <t>Koversi dgn Fungsi T</t>
  </si>
  <si>
    <t>1232435S347</t>
  </si>
  <si>
    <t>15555</t>
  </si>
  <si>
    <t>10.443-576.7-565.000</t>
  </si>
  <si>
    <t>95849584-1</t>
  </si>
  <si>
    <t>Hasil</t>
  </si>
  <si>
    <t>Penulisan Fungsi</t>
  </si>
  <si>
    <t>Nama 1</t>
  </si>
  <si>
    <t>Nama 2</t>
  </si>
  <si>
    <t>Eulisa Octashari</t>
  </si>
  <si>
    <t>Djoko Susanto</t>
  </si>
  <si>
    <t>Yohanna</t>
  </si>
  <si>
    <t>Reni Novita</t>
  </si>
  <si>
    <t>Spasi 1</t>
  </si>
  <si>
    <t>Spasi 2</t>
  </si>
  <si>
    <t>INDONESIA</t>
  </si>
  <si>
    <t>Jumlah Karakter</t>
  </si>
  <si>
    <t>SAYA SEDANG BELAJAR MICROSOFT EXCEL</t>
  </si>
  <si>
    <t>BELAJAR EXCEL ITU TERNYATA MUDAH!</t>
  </si>
  <si>
    <t>Negara Kesatuan Republik Indonesia</t>
  </si>
  <si>
    <t>Teks</t>
  </si>
  <si>
    <t>Penulisan Fungi</t>
  </si>
  <si>
    <t>Edu</t>
  </si>
  <si>
    <t>Edi</t>
  </si>
  <si>
    <t>Nama</t>
  </si>
  <si>
    <t>Tabungan</t>
  </si>
  <si>
    <t>- menghasilkan karakter sesuai nomor kode angka sesuai jenis font</t>
  </si>
  <si>
    <t>- menghapus karakter yang tidak dapat dicetak (non printable) pada suatu teks</t>
  </si>
  <si>
    <t>- menghasilkan nomor kode dari karakter pertama dalam teks</t>
  </si>
  <si>
    <t>Nomor</t>
  </si>
  <si>
    <t>Huruf</t>
  </si>
  <si>
    <t>=CODE(J7)</t>
  </si>
  <si>
    <t>=CODE(J8)</t>
  </si>
  <si>
    <t>=CODE(J9)</t>
  </si>
  <si>
    <t>=CODE(J10)</t>
  </si>
  <si>
    <t>=CODE(J11)</t>
  </si>
  <si>
    <t>=CODE(J12)</t>
  </si>
  <si>
    <t>=CODE(J13)</t>
  </si>
  <si>
    <t>=CODE(J14)</t>
  </si>
  <si>
    <t>=CODE(J15)</t>
  </si>
  <si>
    <t>=CODE(J16)</t>
  </si>
  <si>
    <t>- mengkonversi angka menjadi format satuan mata uang</t>
  </si>
  <si>
    <t>- membandingkan isi data dua sel yang berbeda</t>
  </si>
  <si>
    <t>- huruf besar dengan huruf kecil dianggap berbeda walaupun jika dieja sama</t>
  </si>
  <si>
    <t>- menemukan karakter tertentu yang terdapat pada suatu sel atau range</t>
  </si>
  <si>
    <t>Desimal</t>
  </si>
  <si>
    <t>Logika</t>
  </si>
  <si>
    <t>- memotong/mengambil sebanyak n karakter dari posisi paling kiri</t>
  </si>
  <si>
    <t>Isi angka atau teks</t>
  </si>
  <si>
    <t>Jumlah karakter</t>
  </si>
  <si>
    <t>- memotong/mengambil sebanyak n karakter dari posisi awal tertentu</t>
  </si>
  <si>
    <t>Posisi awal</t>
  </si>
  <si>
    <t>- memotong/mengambil sebanyak n karakter dari posisi paling kanan</t>
  </si>
  <si>
    <t>Mengambil dari kanan 1 karakter</t>
  </si>
  <si>
    <t>Mengambil dari kanan 2 karakter</t>
  </si>
  <si>
    <t>Mengambil dari kanan 5 karakter</t>
  </si>
  <si>
    <t>Mengambil dari kanan 7 karakter</t>
  </si>
  <si>
    <t>- menghitung jumlah karakter suatu teks atau pada suatu sel</t>
  </si>
  <si>
    <t>Bentuk fungsi:  =LEN(teks)</t>
  </si>
  <si>
    <t>- mengubah huruf pertama dalam suatu teks (kata) menjadi huruf besar/kapital</t>
  </si>
  <si>
    <t>- mengganti suatu karakter dalam sel referensi</t>
  </si>
  <si>
    <t>mengganti huruf D di awal kata menjadi spasi</t>
  </si>
  <si>
    <t>mengganti tiga karakter di depan angka dengan spasi</t>
  </si>
  <si>
    <t>ABC-151101</t>
  </si>
  <si>
    <t>ABC-151102</t>
  </si>
  <si>
    <t>ABC-151103</t>
  </si>
  <si>
    <t>ABC-151104</t>
  </si>
  <si>
    <t>ABC-151105</t>
  </si>
  <si>
    <t>- pengulangan teks sebanyak/sejumlah yang dikehendaki</t>
  </si>
  <si>
    <t>Pengulangan</t>
  </si>
  <si>
    <t xml:space="preserve">semangat </t>
  </si>
  <si>
    <t>Hasil --&gt;  =REPT(C6;C7)</t>
  </si>
  <si>
    <t>- biasanya digunakan dengan fungsi lain</t>
  </si>
  <si>
    <t>- menampilkan posisi karakter yang dicari pada suatu sel</t>
  </si>
  <si>
    <t>Novita Ulhayati</t>
  </si>
  <si>
    <t>- mengganti teks atau data terpilih yang dikehendaki</t>
  </si>
  <si>
    <t>Pilih</t>
  </si>
  <si>
    <t>- data tetap tipe numerik sehingga dapat digunakan untuk operasi matematika</t>
  </si>
  <si>
    <r>
      <t>- memformat tampilan data angka (</t>
    </r>
    <r>
      <rPr>
        <i/>
        <sz val="11"/>
        <rFont val="Calibri"/>
        <family val="2"/>
        <scheme val="minor"/>
      </rPr>
      <t>numeri</t>
    </r>
    <r>
      <rPr>
        <sz val="11"/>
        <rFont val="Calibri"/>
        <family val="2"/>
        <scheme val="minor"/>
      </rPr>
      <t>c) menjadi format teks teks</t>
    </r>
  </si>
  <si>
    <t>Hasil dan Penulisan Fungsi</t>
  </si>
  <si>
    <t>- menghapus spasi antar data (teks atau angka) atau di awal data</t>
  </si>
  <si>
    <t>- mengubah teks atau isi suatu sel (jika berupa huruf) menjadi huruf BESAR semua</t>
  </si>
  <si>
    <t>- mengubah teks atau isi suatu sel (jika berupa huruf) menjadi huruf KECIL semua</t>
  </si>
  <si>
    <t>- mengubah data angka yang bertipe teks (alpha numeric) menjadi tipe angka (numerik)</t>
  </si>
  <si>
    <t>Jika sel mengandung karakter bukan angka, hasilnya pesan kesalahan</t>
  </si>
  <si>
    <t>=VALUE(B7)</t>
  </si>
  <si>
    <t>=VALUE(LEFT(B8;2))</t>
  </si>
  <si>
    <t>=VALUE(B9)</t>
  </si>
  <si>
    <t>Isi sel</t>
  </si>
  <si>
    <t xml:space="preserve">dua </t>
  </si>
  <si>
    <t>tiga</t>
  </si>
  <si>
    <t>Gabung</t>
  </si>
  <si>
    <t xml:space="preserve">satu </t>
  </si>
  <si>
    <t>- menggabung teks (huruf, angka, tanda baca) yang terdapat dalam beberapa sel</t>
  </si>
  <si>
    <t>&lt;&lt; teks spasi</t>
  </si>
  <si>
    <t>Gelar</t>
  </si>
  <si>
    <t>Nama beserta gelar</t>
  </si>
  <si>
    <t>Depan</t>
  </si>
  <si>
    <t>Belakang</t>
  </si>
  <si>
    <t>Endah Lestari</t>
  </si>
  <si>
    <t>Dra</t>
  </si>
  <si>
    <t>MBA</t>
  </si>
  <si>
    <t>Andi Marestio Nugroho</t>
  </si>
  <si>
    <t>SKom SKM ST</t>
  </si>
  <si>
    <t>Indah Kartika</t>
  </si>
  <si>
    <t>SPd MSi MT</t>
  </si>
  <si>
    <t>Nurman Sidik</t>
  </si>
  <si>
    <t>dr</t>
  </si>
  <si>
    <t xml:space="preserve"> SPA</t>
  </si>
  <si>
    <t>Agus Jamal</t>
  </si>
  <si>
    <t>Dr</t>
  </si>
  <si>
    <t>MT</t>
  </si>
  <si>
    <t>Diah Rahayu</t>
  </si>
  <si>
    <t>MPd</t>
  </si>
  <si>
    <t>Nuryadin</t>
  </si>
  <si>
    <t>Drs</t>
  </si>
  <si>
    <t>MSi Akt CA</t>
  </si>
  <si>
    <t>Zakaria</t>
  </si>
  <si>
    <t>Ir</t>
  </si>
  <si>
    <t>Trida Humaeri</t>
  </si>
  <si>
    <t>SE MSi</t>
  </si>
  <si>
    <t>Menambahkan gelar</t>
  </si>
  <si>
    <t>=CHAR(angka)</t>
  </si>
  <si>
    <t>=CLEAN(text)</t>
  </si>
  <si>
    <t>=CODE(text)</t>
  </si>
  <si>
    <t>=DOLLAR(angka;desimal)</t>
  </si>
  <si>
    <t>=EXACT(teks1;teks2)</t>
  </si>
  <si>
    <t>=FIXED(angka;desimal;logika)</t>
  </si>
  <si>
    <t>=LEFT(teks;jumlah karakter)</t>
  </si>
  <si>
    <t>=MID(teks;posisi awal;jumlah karakter)</t>
  </si>
  <si>
    <t>=RIGHT(teks;jumlah karakter)</t>
  </si>
  <si>
    <t xml:space="preserve"> =LOWER(teks)</t>
  </si>
  <si>
    <t>=UPPER(teks)</t>
  </si>
  <si>
    <t>=PROPER(teks)</t>
  </si>
  <si>
    <t>=REPLACE(teks lama;posisi awal;jumlah karakter;teks baru)</t>
  </si>
  <si>
    <t>=REPT(teks;jumlah pengulangan)</t>
  </si>
  <si>
    <t xml:space="preserve"> =SEARCH(teks  yang dicari;lokasi;posisi awal karakter)</t>
  </si>
  <si>
    <t>=SUBSTITUTE(posisi teks; teks lama;teks baru)</t>
  </si>
  <si>
    <t>=T(teks atau angka)</t>
  </si>
  <si>
    <t>=TEXT(data;format teks)</t>
  </si>
  <si>
    <t>=TRIM(teks)</t>
  </si>
  <si>
    <t>=VALUE(teks)</t>
  </si>
  <si>
    <t>=CONCATENATE(teks1;teks2;.....;teks255)</t>
  </si>
  <si>
    <r>
      <t xml:space="preserve">- menguji isi suatu sel, jika hasil berupa </t>
    </r>
    <r>
      <rPr>
        <i/>
        <sz val="11"/>
        <color theme="1"/>
        <rFont val="Calibri"/>
        <family val="2"/>
        <scheme val="minor"/>
      </rPr>
      <t>ANGKA</t>
    </r>
    <r>
      <rPr>
        <sz val="11"/>
        <color theme="1"/>
        <rFont val="Calibri"/>
        <family val="2"/>
        <scheme val="minor"/>
      </rPr>
      <t xml:space="preserve">, menghasilkan nilai </t>
    </r>
    <r>
      <rPr>
        <i/>
        <sz val="11"/>
        <color theme="1"/>
        <rFont val="Calibri"/>
        <family val="2"/>
        <scheme val="minor"/>
      </rPr>
      <t>KOSONG</t>
    </r>
  </si>
  <si>
    <r>
      <t xml:space="preserve">- menguji isi suatu sel, jika hasil berupa </t>
    </r>
    <r>
      <rPr>
        <i/>
        <sz val="11"/>
        <color theme="1"/>
        <rFont val="Calibri"/>
        <family val="2"/>
        <scheme val="minor"/>
      </rPr>
      <t>TEKS</t>
    </r>
    <r>
      <rPr>
        <sz val="11"/>
        <color theme="1"/>
        <rFont val="Calibri"/>
        <family val="2"/>
        <scheme val="minor"/>
      </rPr>
      <t xml:space="preserve">, teks tersebut akan </t>
    </r>
    <r>
      <rPr>
        <i/>
        <sz val="11"/>
        <color theme="1"/>
        <rFont val="Calibri"/>
        <family val="2"/>
        <scheme val="minor"/>
      </rPr>
      <t>DISALIN</t>
    </r>
  </si>
  <si>
    <t>=CONCATENATE(C6;C7;C8)</t>
  </si>
  <si>
    <t>NUMBERVALUE</t>
  </si>
  <si>
    <t>=NUMBERVALUE(text;[decimal_sparator];[group_sparator])</t>
  </si>
  <si>
    <t>12500</t>
  </si>
  <si>
    <t>ABX87500</t>
  </si>
  <si>
    <t>Penyusunan Fungsi</t>
  </si>
  <si>
    <t xml:space="preserve">    independen</t>
  </si>
  <si>
    <t xml:space="preserve"> - digunakan untuk mengonversi teks menjadi angka secara lokal </t>
  </si>
  <si>
    <t>Nama Kota</t>
  </si>
  <si>
    <t>Medan</t>
  </si>
  <si>
    <t>Bengkulu</t>
  </si>
  <si>
    <t>Palembang</t>
  </si>
  <si>
    <t>Jakarta</t>
  </si>
  <si>
    <t>Bandung</t>
  </si>
  <si>
    <t>Semarang</t>
  </si>
  <si>
    <t>Surabaya</t>
  </si>
  <si>
    <t>Denpasar</t>
  </si>
  <si>
    <t>Banjarmasin</t>
  </si>
  <si>
    <t>Makassar</t>
  </si>
  <si>
    <t>Ambon</t>
  </si>
  <si>
    <t>Jayapura</t>
  </si>
  <si>
    <t>TEXTJOIN</t>
  </si>
  <si>
    <t>=TEXTJOIN(delimiter;ignor_empty;text1;[text2];....[text252])</t>
  </si>
  <si>
    <t>- jika tanda pemisah berupa teks kosong, fungsi ini akan secara efektif menggabungkan teks</t>
  </si>
  <si>
    <t>Padang</t>
  </si>
  <si>
    <t>Jogjakarta</t>
  </si>
  <si>
    <t>Balikpapan</t>
  </si>
  <si>
    <t>Manado</t>
  </si>
  <si>
    <t xml:space="preserve">- untuk menggabung teks dari beberapa sel dengan menyertakan pemisah antar teks yang akan digabung </t>
  </si>
  <si>
    <t xml:space="preserve">Dra </t>
  </si>
  <si>
    <t xml:space="preserve">dr </t>
  </si>
  <si>
    <t xml:space="preserve">Dr </t>
  </si>
  <si>
    <t xml:space="preserve">Drs </t>
  </si>
  <si>
    <t xml:space="preserve">Ir </t>
  </si>
  <si>
    <t xml:space="preserve">Endah Lestari </t>
  </si>
  <si>
    <t xml:space="preserve">Andi Marestio Nugroho </t>
  </si>
  <si>
    <t xml:space="preserve">Indah Kartika </t>
  </si>
  <si>
    <t xml:space="preserve">Nurman Sidik </t>
  </si>
  <si>
    <t xml:space="preserve">Agus Jamal </t>
  </si>
  <si>
    <t xml:space="preserve">Diah Rahayu </t>
  </si>
  <si>
    <t xml:space="preserve">Zakaria </t>
  </si>
  <si>
    <t xml:space="preserve">Trida Humaeri </t>
  </si>
  <si>
    <t>Nuryadin Chandra</t>
  </si>
  <si>
    <t>CONCAT</t>
  </si>
  <si>
    <t>=CONCAT(text1;text2;.....;text254)</t>
  </si>
  <si>
    <t>- menggantikan fungsi CONCATENATE, namun fungsi CONCATENATE akan tetap ada untuk kompatibilitas dengan Excel versi lama</t>
  </si>
  <si>
    <t>UNICHAR</t>
  </si>
  <si>
    <t>=UNICHAR(number)</t>
  </si>
  <si>
    <t>- menghasilkan karakter Unicode yang mengacu pada nilai atau alamat sel (sebagai referensi) yang berisi angka</t>
  </si>
  <si>
    <t>- menghasilkan angka (titik kode) yang terkait dengan karakter pertama dari teks</t>
  </si>
  <si>
    <t>Penjelasan</t>
  </si>
  <si>
    <t>ABC</t>
  </si>
  <si>
    <t>abc</t>
  </si>
  <si>
    <t>UNICODE</t>
  </si>
  <si>
    <t>=UNICHAR(text)</t>
  </si>
  <si>
    <t>- teks berupa karakter atau referensi sel yang berisi karakter dan akan ditampilkan nilai Unicode-nya</t>
  </si>
  <si>
    <t>=FIND(teks yang dicari;posisi teks;posisi yang dicari)</t>
  </si>
  <si>
    <t>Ella Susilawati</t>
  </si>
  <si>
    <t>Ela Susilawati</t>
  </si>
  <si>
    <t>Johan Saleh</t>
  </si>
  <si>
    <t>Indonesia RAYA</t>
  </si>
  <si>
    <t>Boaz Salosa</t>
  </si>
  <si>
    <t>I MADE WIRAWAN</t>
  </si>
  <si>
    <t>Pratu Suparlan</t>
  </si>
  <si>
    <t>I Made Wirawan</t>
  </si>
  <si>
    <t>sabang merauke</t>
  </si>
  <si>
    <t>i made wirawan</t>
  </si>
  <si>
    <t>pratu suparlan</t>
  </si>
  <si>
    <t>johan saleh</t>
  </si>
  <si>
    <t>huruf kecil</t>
  </si>
  <si>
    <t>gUNAWAN HERWIDODO</t>
  </si>
  <si>
    <t xml:space="preserve"> Tahun 2016</t>
  </si>
  <si>
    <t>Pengisian Data</t>
  </si>
  <si>
    <t>Spasi pertama berada di posisi urutan ke-12</t>
  </si>
  <si>
    <t>a12334343</t>
  </si>
  <si>
    <t>958d49584</t>
  </si>
  <si>
    <t>=CHAR(B8)</t>
  </si>
  <si>
    <t>=UNICHAR(D6)</t>
  </si>
  <si>
    <t>=UNICODE(D7)</t>
  </si>
  <si>
    <t>=CLEAN(B7)</t>
  </si>
  <si>
    <t>=CLEAN(B8)</t>
  </si>
  <si>
    <t>=CLEAN(B9)</t>
  </si>
  <si>
    <t>=CONCATENATE(G17;" ";F17;" ";H17)</t>
  </si>
  <si>
    <t>=DOLLAR(B7;1)</t>
  </si>
  <si>
    <t>=DOLLAR(B8;2)</t>
  </si>
  <si>
    <t>=DOLLAR(B9;3)</t>
  </si>
  <si>
    <t>=DOLLAR(B10;-1)</t>
  </si>
  <si>
    <t>=DOLLAR(B11;-2)</t>
  </si>
  <si>
    <t>=CONCAT(G18;F18;H18)</t>
  </si>
  <si>
    <t>=FIXED(C11;1)</t>
  </si>
  <si>
    <t>=FIXED(C12;-1)</t>
  </si>
  <si>
    <t>=FIXED(C13;-2)</t>
  </si>
  <si>
    <t>=FIXED(C14;-3)</t>
  </si>
  <si>
    <t>=FIXED(C15;-3)</t>
  </si>
  <si>
    <t>=FIXED(C16;-1;TRUE)</t>
  </si>
  <si>
    <t>=FIXED(C17;-1;FALSE)</t>
  </si>
  <si>
    <t>=EXACT(B8;C8)</t>
  </si>
  <si>
    <t>=EXACT(B9;C9)</t>
  </si>
  <si>
    <t>=EXACT(B10;C10)</t>
  </si>
  <si>
    <t>=EXACT(B11;C11)</t>
  </si>
  <si>
    <t>=EXACT(B12;C12)</t>
  </si>
  <si>
    <t>=EXACT("Hari";"Heri")</t>
  </si>
  <si>
    <t>=EXACT(123;123)</t>
  </si>
  <si>
    <t>=EXACT(B15;C15)</t>
  </si>
  <si>
    <t>=EXACT(B16;C16)</t>
  </si>
  <si>
    <t>=FIND(" ";B7;1)</t>
  </si>
  <si>
    <t>=FIND(" ";B8;1)</t>
  </si>
  <si>
    <t>=FIND(" ";B9;1)</t>
  </si>
  <si>
    <t>=FIND("M";B10;1)</t>
  </si>
  <si>
    <t>=FIND("m";B11;1)</t>
  </si>
  <si>
    <t>=LEFT(D6;D7)</t>
  </si>
  <si>
    <t>=MID(D6;D7;D8)</t>
  </si>
  <si>
    <t>=RIGHT(D6;D7)</t>
  </si>
  <si>
    <t>=LEN(B7)</t>
  </si>
  <si>
    <t>=LEN(B8)</t>
  </si>
  <si>
    <t>=LEN(B9)</t>
  </si>
  <si>
    <t>=LEN(B10)</t>
  </si>
  <si>
    <t>=LOWER(B7)</t>
  </si>
  <si>
    <t>=LOWER(B8)</t>
  </si>
  <si>
    <t>=LOWER(B9)</t>
  </si>
  <si>
    <t>=LOWER(B10)</t>
  </si>
  <si>
    <t>=LOWER(B11)</t>
  </si>
  <si>
    <t>=LOWER(B12)</t>
  </si>
  <si>
    <t>=LOWER(B13)</t>
  </si>
  <si>
    <t>=LOWER(B14)</t>
  </si>
  <si>
    <t>=UPPER(B7)</t>
  </si>
  <si>
    <t>=UPPER(B8)</t>
  </si>
  <si>
    <t>=UPPER(B9)</t>
  </si>
  <si>
    <t>=UPPER(B10)</t>
  </si>
  <si>
    <t>=UPPER(B11)</t>
  </si>
  <si>
    <t>=UPPER(B12)</t>
  </si>
  <si>
    <t>=UPPER(B13)</t>
  </si>
  <si>
    <t>=UPPER(B14)</t>
  </si>
  <si>
    <t>=PROPER(B7)</t>
  </si>
  <si>
    <t>=PROPER(B8)</t>
  </si>
  <si>
    <t>=PROPER(B9)</t>
  </si>
  <si>
    <t>=PROPER(B10)</t>
  </si>
  <si>
    <t>=PROPER(B11)</t>
  </si>
  <si>
    <t>=PROPER(B12)</t>
  </si>
  <si>
    <t>=PROPER(B13)</t>
  </si>
  <si>
    <t>=PROPER(B14)</t>
  </si>
  <si>
    <t>=REPLACE(B7;1;1;" ")</t>
  </si>
  <si>
    <t>=REPLACE(B8;1;1;" ")</t>
  </si>
  <si>
    <t>=REPLACE(B9;1;1;" ")</t>
  </si>
  <si>
    <t>=REPLACE(B10;1;1;" ")</t>
  </si>
  <si>
    <t>=REPLACE(B11;1;1;" ")</t>
  </si>
  <si>
    <t>=REPT(B11;2)</t>
  </si>
  <si>
    <t>=REPT(B12;3)</t>
  </si>
  <si>
    <t>=REPT(B13;4)</t>
  </si>
  <si>
    <t>=REPT(B14;15)</t>
  </si>
  <si>
    <t>=REPT(B15;4)</t>
  </si>
  <si>
    <t>=REPT(321123;4)</t>
  </si>
  <si>
    <t>=SEARCH("a";B8;5)</t>
  </si>
  <si>
    <t>=SEARCH(B9;B8)</t>
  </si>
  <si>
    <t>=SEARCH("r";B10;6)</t>
  </si>
  <si>
    <t>=REPLACE(B10;SEARCH(B11;B10);8;"DKI Jakarta")</t>
  </si>
  <si>
    <t>=SUBSTITUTE(B7;"XYZ";"ABC")</t>
  </si>
  <si>
    <t>=SUBSTITUTE(B8;"XYZ";"ABC")</t>
  </si>
  <si>
    <t>=SUBSTITUTE(B9;"XYZ";"ABC")</t>
  </si>
  <si>
    <t>=SUBSTITUTE(B10;2016;2017)</t>
  </si>
  <si>
    <t>=T(B12)</t>
  </si>
  <si>
    <t>=T(B13)</t>
  </si>
  <si>
    <t>=T(B14)</t>
  </si>
  <si>
    <t>=T(B15)</t>
  </si>
  <si>
    <t>=T(B16)</t>
  </si>
  <si>
    <t>=T(B17)</t>
  </si>
  <si>
    <t>=T(B18)</t>
  </si>
  <si>
    <t>=T(B19)</t>
  </si>
  <si>
    <t>=T(B20)</t>
  </si>
  <si>
    <t>=T(B21)</t>
  </si>
  <si>
    <t>=T(B22)</t>
  </si>
  <si>
    <t>=T(B23)</t>
  </si>
  <si>
    <t>=T(B24)</t>
  </si>
  <si>
    <t>="Jumlah tabungan "&amp;B12&amp;" dan "&amp;B13&amp;" sejumlah Rp "&amp;TEXT(C12+C13;"#.###")</t>
  </si>
  <si>
    <t>=TEXTJOIN(", ";TRUE;B8:B24)</t>
  </si>
  <si>
    <t>=TRIM(B7)</t>
  </si>
  <si>
    <t>=TRIM(B8)</t>
  </si>
  <si>
    <t>=TRIM(B9)</t>
  </si>
  <si>
    <t>=TRIM(B10)</t>
  </si>
  <si>
    <t>=NUMBERVALUE(B8;",";".")</t>
  </si>
  <si>
    <t>=NUMBERVALUE("3,5%")</t>
  </si>
  <si>
    <t>=NUMBERVALUE(RIGHT(B10;5);",";".")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</si>
</sst>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-;\-* #,##0_-;_-* &quot;-&quot;_-;_-@_-"/>
    <numFmt numFmtId="165" formatCode="_-* #,##0.00_-;\-* #,##0.00_-;_-* &quot;-&quot;??_-;_-@_-"/>
    <numFmt numFmtId="166" formatCode="_-&quot;£&quot;* #,##0_-;\-&quot;£&quot;* #,##0_-;_-&quot;£&quot;* &quot;-&quot;_-;_-@_-"/>
    <numFmt numFmtId="167" formatCode="_-&quot;£&quot;* #,##0.00_-;\-&quot;£&quot;* #,##0.00_-;_-&quot;£&quot;* &quot;-&quot;??_-;_-@_-"/>
    <numFmt numFmtId="168" formatCode="General&quot;x&quot;"/>
  </numFmts>
  <fonts count="35" x14ac:knownFonts="1">
    <font>
      <sz val="10"/>
      <name val="Arial"/>
      <charset val="1"/>
    </font>
    <font>
      <sz val="1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b/>
      <sz val="14"/>
      <color rgb="FF0000CC"/>
      <name val="Arial"/>
      <family val="2"/>
    </font>
    <font>
      <sz val="10"/>
      <name val="Wingdings 3"/>
      <family val="1"/>
      <charset val="2"/>
    </font>
    <font>
      <sz val="10"/>
      <name val="Wingdings 2"/>
      <family val="1"/>
      <charset val="2"/>
    </font>
    <font>
      <sz val="10"/>
      <name val="Wingdings"/>
      <charset val="2"/>
    </font>
    <font>
      <sz val="10"/>
      <name val="Webdings"/>
      <family val="1"/>
      <charset val="2"/>
    </font>
    <font>
      <sz val="1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0000CC"/>
      <name val="Calibri"/>
      <family val="2"/>
      <scheme val="minor"/>
    </font>
    <font>
      <i/>
      <sz val="11"/>
      <color rgb="FF0000CC"/>
      <name val="Calibri"/>
      <family val="2"/>
      <scheme val="minor"/>
    </font>
    <font>
      <sz val="16"/>
      <name val="Arial"/>
      <family val="2"/>
    </font>
    <font>
      <sz val="14"/>
      <name val="Webdings"/>
      <family val="1"/>
      <charset val="2"/>
    </font>
    <font>
      <sz val="14"/>
      <name val="Wingdings"/>
      <charset val="2"/>
    </font>
    <font>
      <sz val="14"/>
      <name val="Wingdings 2"/>
      <family val="1"/>
      <charset val="2"/>
    </font>
    <font>
      <sz val="14"/>
      <name val="Wingdings 3"/>
      <family val="1"/>
      <charset val="2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2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8" tint="-0.499984740745262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theme="0"/>
      </right>
      <top/>
      <bottom style="thin">
        <color theme="8" tint="-0.499984740745262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5" borderId="0"/>
    <xf numFmtId="16" fontId="2" fillId="0" borderId="0" applyNumberFormat="0" applyFont="0" applyFill="0" applyBorder="0">
      <alignment horizontal="left"/>
    </xf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266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8" applyFont="1" applyAlignment="1" applyProtection="1">
      <alignment vertical="center"/>
    </xf>
    <xf numFmtId="0" fontId="11" fillId="0" borderId="0" xfId="0" applyFont="1" applyAlignment="1">
      <alignment vertical="center"/>
    </xf>
    <xf numFmtId="0" fontId="10" fillId="0" borderId="0" xfId="8" quotePrefix="1" applyFont="1" applyAlignment="1" applyProtection="1">
      <alignment vertical="center"/>
    </xf>
    <xf numFmtId="0" fontId="11" fillId="0" borderId="0" xfId="0" applyFont="1"/>
    <xf numFmtId="0" fontId="15" fillId="0" borderId="0" xfId="0" applyFont="1"/>
    <xf numFmtId="0" fontId="16" fillId="0" borderId="0" xfId="0" applyFont="1" applyAlignment="1">
      <alignment vertical="center"/>
    </xf>
    <xf numFmtId="0" fontId="12" fillId="8" borderId="0" xfId="0" applyFont="1" applyFill="1" applyAlignment="1">
      <alignment horizontal="center" vertical="center"/>
    </xf>
    <xf numFmtId="0" fontId="12" fillId="13" borderId="0" xfId="0" applyFont="1" applyFill="1" applyAlignment="1">
      <alignment horizontal="center" vertical="center"/>
    </xf>
    <xf numFmtId="0" fontId="12" fillId="13" borderId="4" xfId="0" applyFont="1" applyFill="1" applyBorder="1" applyAlignment="1">
      <alignment vertical="center"/>
    </xf>
    <xf numFmtId="0" fontId="12" fillId="13" borderId="2" xfId="0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1" fillId="3" borderId="0" xfId="0" quotePrefix="1" applyFont="1" applyFill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12" fillId="13" borderId="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1" fillId="4" borderId="0" xfId="1" applyFont="1" applyFill="1" applyAlignment="1">
      <alignment vertical="center"/>
    </xf>
    <xf numFmtId="0" fontId="23" fillId="4" borderId="0" xfId="1" applyFont="1" applyFill="1" applyBorder="1" applyAlignment="1">
      <alignment horizontal="left" vertical="center"/>
    </xf>
    <xf numFmtId="0" fontId="23" fillId="4" borderId="0" xfId="1" quotePrefix="1" applyFont="1" applyFill="1" applyBorder="1" applyAlignment="1">
      <alignment horizontal="center" vertical="center"/>
    </xf>
    <xf numFmtId="0" fontId="23" fillId="4" borderId="0" xfId="1" quotePrefix="1" applyFont="1" applyFill="1" applyBorder="1" applyAlignment="1">
      <alignment horizontal="left" vertical="center"/>
    </xf>
    <xf numFmtId="0" fontId="11" fillId="0" borderId="0" xfId="0" quotePrefix="1" applyFont="1"/>
    <xf numFmtId="0" fontId="22" fillId="13" borderId="0" xfId="1" applyFont="1" applyFill="1" applyBorder="1" applyAlignment="1">
      <alignment horizontal="center" vertical="center" wrapText="1"/>
    </xf>
    <xf numFmtId="0" fontId="22" fillId="13" borderId="3" xfId="1" applyFont="1" applyFill="1" applyBorder="1" applyAlignment="1">
      <alignment horizontal="center" vertical="center" wrapText="1"/>
    </xf>
    <xf numFmtId="0" fontId="22" fillId="13" borderId="4" xfId="1" applyFont="1" applyFill="1" applyBorder="1" applyAlignment="1">
      <alignment horizontal="center" vertical="center" wrapText="1"/>
    </xf>
    <xf numFmtId="0" fontId="22" fillId="13" borderId="8" xfId="1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vertical="center"/>
    </xf>
    <xf numFmtId="0" fontId="12" fillId="11" borderId="0" xfId="0" applyFont="1" applyFill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25" fillId="11" borderId="3" xfId="0" applyFont="1" applyFill="1" applyBorder="1" applyAlignment="1">
      <alignment vertical="center"/>
    </xf>
    <xf numFmtId="0" fontId="10" fillId="0" borderId="0" xfId="8" applyFont="1" applyAlignment="1" applyProtection="1">
      <alignment horizontal="left" vertical="center"/>
    </xf>
    <xf numFmtId="0" fontId="11" fillId="0" borderId="0" xfId="8" quotePrefix="1" applyFont="1" applyAlignment="1" applyProtection="1">
      <alignment horizontal="left" vertical="center"/>
    </xf>
    <xf numFmtId="0" fontId="11" fillId="0" borderId="0" xfId="8" applyFont="1" applyAlignment="1" applyProtection="1">
      <alignment horizontal="left" vertical="center"/>
    </xf>
    <xf numFmtId="0" fontId="11" fillId="14" borderId="0" xfId="0" applyFont="1" applyFill="1" applyAlignment="1">
      <alignment horizontal="center" vertical="center"/>
    </xf>
    <xf numFmtId="0" fontId="11" fillId="14" borderId="0" xfId="0" applyFont="1" applyFill="1" applyAlignment="1">
      <alignment vertical="center"/>
    </xf>
    <xf numFmtId="0" fontId="12" fillId="13" borderId="3" xfId="0" applyFont="1" applyFill="1" applyBorder="1" applyAlignment="1">
      <alignment horizontal="center" vertical="center"/>
    </xf>
    <xf numFmtId="0" fontId="11" fillId="14" borderId="3" xfId="0" applyFont="1" applyFill="1" applyBorder="1" applyAlignment="1">
      <alignment horizontal="center" vertical="center"/>
    </xf>
    <xf numFmtId="0" fontId="11" fillId="14" borderId="3" xfId="0" quotePrefix="1" applyFont="1" applyFill="1" applyBorder="1" applyAlignment="1">
      <alignment horizontal="left" vertical="center" indent="1"/>
    </xf>
    <xf numFmtId="0" fontId="11" fillId="14" borderId="0" xfId="0" quotePrefix="1" applyFont="1" applyFill="1" applyAlignment="1">
      <alignment horizontal="left" vertical="center" indent="1"/>
    </xf>
    <xf numFmtId="0" fontId="11" fillId="0" borderId="0" xfId="1" applyFont="1" applyAlignment="1">
      <alignment vertical="center"/>
    </xf>
    <xf numFmtId="0" fontId="23" fillId="4" borderId="0" xfId="1" applyFont="1" applyFill="1" applyAlignment="1">
      <alignment vertical="center"/>
    </xf>
    <xf numFmtId="0" fontId="11" fillId="4" borderId="0" xfId="1" applyFont="1" applyFill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quotePrefix="1" applyFont="1" applyAlignment="1">
      <alignment vertical="center"/>
    </xf>
    <xf numFmtId="0" fontId="22" fillId="0" borderId="0" xfId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6" fillId="0" borderId="0" xfId="0" quotePrefix="1" applyFont="1" applyAlignment="1">
      <alignment horizontal="right" vertical="center"/>
    </xf>
    <xf numFmtId="0" fontId="16" fillId="0" borderId="0" xfId="0" quotePrefix="1" applyFont="1" applyBorder="1" applyAlignment="1">
      <alignment vertical="center"/>
    </xf>
    <xf numFmtId="0" fontId="22" fillId="13" borderId="0" xfId="1" applyFont="1" applyFill="1" applyBorder="1" applyAlignment="1">
      <alignment horizontal="center" vertical="center"/>
    </xf>
    <xf numFmtId="0" fontId="22" fillId="13" borderId="3" xfId="1" applyFont="1" applyFill="1" applyBorder="1" applyAlignment="1">
      <alignment horizontal="center" vertical="center"/>
    </xf>
    <xf numFmtId="0" fontId="11" fillId="14" borderId="0" xfId="1" applyFont="1" applyFill="1" applyBorder="1" applyAlignment="1">
      <alignment horizontal="left" vertical="center" indent="1"/>
    </xf>
    <xf numFmtId="0" fontId="11" fillId="14" borderId="3" xfId="1" quotePrefix="1" applyFont="1" applyFill="1" applyBorder="1" applyAlignment="1">
      <alignment horizontal="left" vertical="center" indent="1"/>
    </xf>
    <xf numFmtId="0" fontId="11" fillId="14" borderId="0" xfId="0" applyFont="1" applyFill="1" applyBorder="1" applyAlignment="1">
      <alignment horizontal="center" vertical="center"/>
    </xf>
    <xf numFmtId="0" fontId="11" fillId="14" borderId="0" xfId="0" quotePrefix="1" applyFont="1" applyFill="1" applyBorder="1" applyAlignment="1">
      <alignment horizontal="center" vertical="center"/>
    </xf>
    <xf numFmtId="0" fontId="11" fillId="14" borderId="3" xfId="1" quotePrefix="1" applyFont="1" applyFill="1" applyBorder="1" applyAlignment="1">
      <alignment horizontal="right" vertical="center" indent="1"/>
    </xf>
    <xf numFmtId="0" fontId="11" fillId="14" borderId="3" xfId="1" quotePrefix="1" applyFont="1" applyFill="1" applyBorder="1" applyAlignment="1">
      <alignment horizontal="center" vertical="center"/>
    </xf>
    <xf numFmtId="0" fontId="22" fillId="13" borderId="4" xfId="1" applyFont="1" applyFill="1" applyBorder="1" applyAlignment="1">
      <alignment horizontal="center" vertical="center"/>
    </xf>
    <xf numFmtId="0" fontId="22" fillId="13" borderId="8" xfId="1" applyFont="1" applyFill="1" applyBorder="1" applyAlignment="1">
      <alignment horizontal="center" vertical="center"/>
    </xf>
    <xf numFmtId="0" fontId="22" fillId="13" borderId="4" xfId="1" applyFont="1" applyFill="1" applyBorder="1" applyAlignment="1">
      <alignment horizontal="center" vertical="center"/>
    </xf>
    <xf numFmtId="0" fontId="11" fillId="4" borderId="0" xfId="1" applyFont="1" applyFill="1" applyAlignment="1">
      <alignment horizontal="right" vertical="center"/>
    </xf>
    <xf numFmtId="0" fontId="11" fillId="0" borderId="0" xfId="0" applyFont="1" applyAlignment="1">
      <alignment horizontal="left" vertical="center" indent="1"/>
    </xf>
    <xf numFmtId="0" fontId="11" fillId="0" borderId="0" xfId="1" applyFont="1" applyAlignment="1">
      <alignment horizontal="left" vertical="center" indent="1"/>
    </xf>
    <xf numFmtId="0" fontId="12" fillId="13" borderId="0" xfId="0" applyFont="1" applyFill="1" applyAlignment="1">
      <alignment horizontal="left" vertical="center" indent="1"/>
    </xf>
    <xf numFmtId="0" fontId="12" fillId="13" borderId="0" xfId="1" applyFont="1" applyFill="1" applyAlignment="1">
      <alignment vertical="center"/>
    </xf>
    <xf numFmtId="0" fontId="11" fillId="14" borderId="9" xfId="1" applyFont="1" applyFill="1" applyBorder="1" applyAlignment="1">
      <alignment horizontal="left" vertical="center" indent="1"/>
    </xf>
    <xf numFmtId="0" fontId="11" fillId="14" borderId="9" xfId="1" quotePrefix="1" applyFont="1" applyFill="1" applyBorder="1" applyAlignment="1">
      <alignment horizontal="left" vertical="center" indent="1"/>
    </xf>
    <xf numFmtId="0" fontId="11" fillId="0" borderId="9" xfId="1" applyFont="1" applyBorder="1" applyAlignment="1">
      <alignment vertical="center"/>
    </xf>
    <xf numFmtId="0" fontId="11" fillId="14" borderId="0" xfId="1" applyFont="1" applyFill="1" applyBorder="1" applyAlignment="1">
      <alignment horizontal="right" vertical="center" indent="1"/>
    </xf>
    <xf numFmtId="0" fontId="11" fillId="14" borderId="0" xfId="1" quotePrefix="1" applyFont="1" applyFill="1" applyBorder="1" applyAlignment="1">
      <alignment horizontal="left" vertical="center" indent="1"/>
    </xf>
    <xf numFmtId="0" fontId="16" fillId="4" borderId="9" xfId="1" applyFont="1" applyFill="1" applyBorder="1" applyAlignment="1">
      <alignment vertical="center"/>
    </xf>
    <xf numFmtId="0" fontId="16" fillId="0" borderId="9" xfId="1" applyFont="1" applyBorder="1" applyAlignment="1">
      <alignment vertical="center"/>
    </xf>
    <xf numFmtId="0" fontId="13" fillId="0" borderId="0" xfId="1" applyFont="1" applyAlignment="1">
      <alignment vertical="center"/>
    </xf>
    <xf numFmtId="0" fontId="22" fillId="2" borderId="1" xfId="1" applyFont="1" applyFill="1" applyBorder="1" applyAlignment="1">
      <alignment horizontal="left" vertical="center" wrapText="1"/>
    </xf>
    <xf numFmtId="0" fontId="11" fillId="4" borderId="1" xfId="1" applyFont="1" applyFill="1" applyBorder="1" applyAlignment="1">
      <alignment horizontal="left" vertical="center"/>
    </xf>
    <xf numFmtId="0" fontId="11" fillId="6" borderId="1" xfId="1" applyFont="1" applyFill="1" applyBorder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2" fillId="13" borderId="0" xfId="0" applyFont="1" applyFill="1" applyBorder="1" applyAlignment="1">
      <alignment horizontal="left" vertical="center" indent="1"/>
    </xf>
    <xf numFmtId="0" fontId="12" fillId="13" borderId="10" xfId="0" applyFont="1" applyFill="1" applyBorder="1" applyAlignment="1">
      <alignment horizontal="left" vertical="center" indent="1"/>
    </xf>
    <xf numFmtId="0" fontId="11" fillId="0" borderId="0" xfId="0" quotePrefix="1" applyFont="1" applyBorder="1" applyAlignment="1">
      <alignment vertical="center"/>
    </xf>
    <xf numFmtId="0" fontId="11" fillId="14" borderId="0" xfId="1" quotePrefix="1" applyFont="1" applyFill="1" applyBorder="1" applyAlignment="1">
      <alignment horizontal="center" vertical="center"/>
    </xf>
    <xf numFmtId="0" fontId="12" fillId="13" borderId="13" xfId="1" applyFont="1" applyFill="1" applyBorder="1" applyAlignment="1">
      <alignment vertical="center"/>
    </xf>
    <xf numFmtId="0" fontId="12" fillId="13" borderId="12" xfId="1" applyFont="1" applyFill="1" applyBorder="1" applyAlignment="1">
      <alignment vertical="center"/>
    </xf>
    <xf numFmtId="0" fontId="16" fillId="4" borderId="0" xfId="1" applyFont="1" applyFill="1" applyAlignment="1">
      <alignment vertical="center"/>
    </xf>
    <xf numFmtId="0" fontId="12" fillId="13" borderId="0" xfId="1" applyFont="1" applyFill="1" applyBorder="1" applyAlignment="1">
      <alignment horizontal="center" vertical="center"/>
    </xf>
    <xf numFmtId="0" fontId="12" fillId="13" borderId="0" xfId="1" applyFont="1" applyFill="1" applyBorder="1" applyAlignment="1">
      <alignment horizontal="center" vertical="center"/>
    </xf>
    <xf numFmtId="0" fontId="12" fillId="13" borderId="13" xfId="1" applyFont="1" applyFill="1" applyBorder="1" applyAlignment="1">
      <alignment horizontal="center" vertical="center"/>
    </xf>
    <xf numFmtId="0" fontId="11" fillId="14" borderId="14" xfId="1" applyFont="1" applyFill="1" applyBorder="1" applyAlignment="1">
      <alignment horizontal="left" vertical="center" indent="1"/>
    </xf>
    <xf numFmtId="0" fontId="11" fillId="14" borderId="5" xfId="1" quotePrefix="1" applyFont="1" applyFill="1" applyBorder="1" applyAlignment="1">
      <alignment horizontal="center" vertical="center"/>
    </xf>
    <xf numFmtId="0" fontId="11" fillId="14" borderId="14" xfId="1" quotePrefix="1" applyFont="1" applyFill="1" applyBorder="1" applyAlignment="1">
      <alignment horizontal="center" vertical="center"/>
    </xf>
    <xf numFmtId="0" fontId="11" fillId="14" borderId="15" xfId="1" quotePrefix="1" applyFont="1" applyFill="1" applyBorder="1" applyAlignment="1">
      <alignment horizontal="center" vertical="center"/>
    </xf>
    <xf numFmtId="0" fontId="11" fillId="14" borderId="13" xfId="1" quotePrefix="1" applyFont="1" applyFill="1" applyBorder="1" applyAlignment="1">
      <alignment horizontal="center" vertical="center"/>
    </xf>
    <xf numFmtId="0" fontId="11" fillId="14" borderId="0" xfId="1" quotePrefix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1" fillId="0" borderId="0" xfId="1" quotePrefix="1" applyFont="1" applyFill="1" applyBorder="1" applyAlignment="1">
      <alignment horizontal="left" vertical="center"/>
    </xf>
    <xf numFmtId="0" fontId="16" fillId="0" borderId="0" xfId="0" applyFont="1" applyFill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22" fillId="13" borderId="0" xfId="1" applyFont="1" applyFill="1" applyBorder="1" applyAlignment="1">
      <alignment horizontal="center" vertical="center" wrapText="1"/>
    </xf>
    <xf numFmtId="0" fontId="11" fillId="14" borderId="0" xfId="0" applyFont="1" applyFill="1" applyBorder="1" applyAlignment="1">
      <alignment vertical="center"/>
    </xf>
    <xf numFmtId="0" fontId="11" fillId="14" borderId="14" xfId="0" applyFont="1" applyFill="1" applyBorder="1" applyAlignment="1">
      <alignment vertical="center"/>
    </xf>
    <xf numFmtId="0" fontId="22" fillId="13" borderId="3" xfId="1" applyFont="1" applyFill="1" applyBorder="1" applyAlignment="1">
      <alignment horizontal="left" vertical="center" wrapText="1" indent="1"/>
    </xf>
    <xf numFmtId="0" fontId="11" fillId="14" borderId="5" xfId="1" quotePrefix="1" applyFont="1" applyFill="1" applyBorder="1" applyAlignment="1">
      <alignment horizontal="left" vertical="center" indent="1"/>
    </xf>
    <xf numFmtId="0" fontId="26" fillId="14" borderId="3" xfId="1" quotePrefix="1" applyFont="1" applyFill="1" applyBorder="1" applyAlignment="1">
      <alignment horizontal="left" vertical="center" indent="1"/>
    </xf>
    <xf numFmtId="0" fontId="11" fillId="14" borderId="14" xfId="1" quotePrefix="1" applyFont="1" applyFill="1" applyBorder="1" applyAlignment="1">
      <alignment horizontal="left" vertical="center" indent="1"/>
    </xf>
    <xf numFmtId="0" fontId="11" fillId="14" borderId="7" xfId="1" quotePrefix="1" applyFont="1" applyFill="1" applyBorder="1" applyAlignment="1">
      <alignment horizontal="left" vertical="center" indent="1"/>
    </xf>
    <xf numFmtId="0" fontId="12" fillId="7" borderId="0" xfId="1" applyFont="1" applyFill="1" applyAlignment="1">
      <alignment horizontal="left" vertical="center" indent="1"/>
    </xf>
    <xf numFmtId="0" fontId="11" fillId="14" borderId="13" xfId="1" applyFont="1" applyFill="1" applyBorder="1" applyAlignment="1">
      <alignment vertical="center"/>
    </xf>
    <xf numFmtId="0" fontId="12" fillId="13" borderId="0" xfId="1" applyFont="1" applyFill="1" applyBorder="1" applyAlignment="1">
      <alignment horizontal="left" vertical="center" indent="1"/>
    </xf>
    <xf numFmtId="0" fontId="12" fillId="13" borderId="4" xfId="1" applyFont="1" applyFill="1" applyBorder="1" applyAlignment="1">
      <alignment horizontal="left" vertical="center" indent="1"/>
    </xf>
    <xf numFmtId="168" fontId="11" fillId="14" borderId="6" xfId="1" applyNumberFormat="1" applyFont="1" applyFill="1" applyBorder="1" applyAlignment="1">
      <alignment horizontal="left" vertical="center" indent="1"/>
    </xf>
    <xf numFmtId="0" fontId="11" fillId="4" borderId="9" xfId="1" applyFont="1" applyFill="1" applyBorder="1" applyAlignment="1">
      <alignment horizontal="left" vertical="center" indent="1"/>
    </xf>
    <xf numFmtId="0" fontId="27" fillId="13" borderId="0" xfId="1" applyFont="1" applyFill="1" applyBorder="1" applyAlignment="1">
      <alignment horizontal="center" vertical="center"/>
    </xf>
    <xf numFmtId="0" fontId="26" fillId="14" borderId="0" xfId="1" applyFont="1" applyFill="1" applyBorder="1" applyAlignment="1">
      <alignment horizontal="left" vertical="center" indent="1"/>
    </xf>
    <xf numFmtId="0" fontId="27" fillId="13" borderId="3" xfId="1" applyFont="1" applyFill="1" applyBorder="1" applyAlignment="1">
      <alignment horizontal="center" vertical="center"/>
    </xf>
    <xf numFmtId="0" fontId="12" fillId="13" borderId="3" xfId="1" applyFont="1" applyFill="1" applyBorder="1" applyAlignment="1">
      <alignment horizontal="center" vertical="center"/>
    </xf>
    <xf numFmtId="0" fontId="26" fillId="14" borderId="3" xfId="1" applyFont="1" applyFill="1" applyBorder="1" applyAlignment="1">
      <alignment horizontal="left" vertical="center" indent="1"/>
    </xf>
    <xf numFmtId="0" fontId="26" fillId="14" borderId="3" xfId="1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6" fillId="14" borderId="3" xfId="1" quotePrefix="1" applyFont="1" applyFill="1" applyBorder="1" applyAlignment="1">
      <alignment horizontal="center" vertical="center"/>
    </xf>
    <xf numFmtId="0" fontId="16" fillId="0" borderId="0" xfId="1" applyFont="1" applyAlignment="1">
      <alignment horizontal="right" vertical="center"/>
    </xf>
    <xf numFmtId="0" fontId="26" fillId="14" borderId="0" xfId="1" quotePrefix="1" applyFont="1" applyFill="1" applyBorder="1" applyAlignment="1">
      <alignment horizontal="left" vertical="center" indent="1"/>
    </xf>
    <xf numFmtId="0" fontId="16" fillId="0" borderId="0" xfId="1" applyFont="1" applyAlignment="1">
      <alignment vertical="center"/>
    </xf>
    <xf numFmtId="0" fontId="11" fillId="4" borderId="0" xfId="1" applyFont="1" applyFill="1" applyBorder="1" applyAlignment="1">
      <alignment horizontal="left" vertical="center"/>
    </xf>
    <xf numFmtId="0" fontId="11" fillId="4" borderId="0" xfId="1" quotePrefix="1" applyFont="1" applyFill="1" applyBorder="1" applyAlignment="1">
      <alignment horizontal="left" vertical="center"/>
    </xf>
    <xf numFmtId="0" fontId="11" fillId="14" borderId="0" xfId="1" applyFont="1" applyFill="1" applyAlignment="1">
      <alignment vertical="center"/>
    </xf>
    <xf numFmtId="0" fontId="12" fillId="15" borderId="0" xfId="0" applyFont="1" applyFill="1" applyAlignment="1">
      <alignment horizontal="left" vertical="center" indent="1"/>
    </xf>
    <xf numFmtId="0" fontId="11" fillId="14" borderId="9" xfId="0" applyFont="1" applyFill="1" applyBorder="1" applyAlignment="1">
      <alignment horizontal="left" vertical="center" indent="1"/>
    </xf>
    <xf numFmtId="3" fontId="11" fillId="14" borderId="9" xfId="0" applyNumberFormat="1" applyFont="1" applyFill="1" applyBorder="1" applyAlignment="1">
      <alignment horizontal="left" vertical="center" indent="1"/>
    </xf>
    <xf numFmtId="0" fontId="12" fillId="15" borderId="4" xfId="0" applyFont="1" applyFill="1" applyBorder="1" applyAlignment="1">
      <alignment horizontal="left" vertical="center" indent="1"/>
    </xf>
    <xf numFmtId="3" fontId="11" fillId="14" borderId="6" xfId="0" applyNumberFormat="1" applyFont="1" applyFill="1" applyBorder="1" applyAlignment="1">
      <alignment horizontal="left" vertical="center" indent="1"/>
    </xf>
    <xf numFmtId="0" fontId="16" fillId="0" borderId="0" xfId="0" quotePrefix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26" fillId="14" borderId="0" xfId="0" applyFont="1" applyFill="1" applyBorder="1" applyAlignment="1">
      <alignment horizontal="left" vertical="center" indent="1"/>
    </xf>
    <xf numFmtId="0" fontId="26" fillId="14" borderId="0" xfId="0" quotePrefix="1" applyFont="1" applyFill="1" applyBorder="1" applyAlignment="1">
      <alignment horizontal="left" vertical="center" indent="1"/>
    </xf>
    <xf numFmtId="22" fontId="26" fillId="14" borderId="0" xfId="0" applyNumberFormat="1" applyFont="1" applyFill="1" applyBorder="1" applyAlignment="1">
      <alignment horizontal="left" vertical="center" indent="1"/>
    </xf>
    <xf numFmtId="21" fontId="26" fillId="14" borderId="0" xfId="0" applyNumberFormat="1" applyFont="1" applyFill="1" applyBorder="1" applyAlignment="1">
      <alignment horizontal="left" vertical="center" indent="1"/>
    </xf>
    <xf numFmtId="0" fontId="26" fillId="14" borderId="3" xfId="0" applyFont="1" applyFill="1" applyBorder="1" applyAlignment="1">
      <alignment horizontal="left" vertical="center" indent="1"/>
    </xf>
    <xf numFmtId="0" fontId="26" fillId="14" borderId="3" xfId="0" quotePrefix="1" applyFont="1" applyFill="1" applyBorder="1" applyAlignment="1">
      <alignment horizontal="left" vertical="center" indent="1"/>
    </xf>
    <xf numFmtId="0" fontId="12" fillId="13" borderId="8" xfId="0" applyFont="1" applyFill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23" fillId="0" borderId="0" xfId="1" applyFont="1" applyBorder="1" applyAlignment="1">
      <alignment vertical="center"/>
    </xf>
    <xf numFmtId="37" fontId="11" fillId="14" borderId="0" xfId="1" applyNumberFormat="1" applyFont="1" applyFill="1" applyBorder="1" applyAlignment="1">
      <alignment vertical="center"/>
    </xf>
    <xf numFmtId="22" fontId="11" fillId="14" borderId="0" xfId="1" quotePrefix="1" applyNumberFormat="1" applyFont="1" applyFill="1" applyBorder="1" applyAlignment="1">
      <alignment horizontal="right" vertical="center" indent="1"/>
    </xf>
    <xf numFmtId="37" fontId="11" fillId="14" borderId="3" xfId="1" applyNumberFormat="1" applyFont="1" applyFill="1" applyBorder="1" applyAlignment="1">
      <alignment horizontal="right" vertical="center"/>
    </xf>
    <xf numFmtId="0" fontId="22" fillId="13" borderId="0" xfId="0" applyFont="1" applyFill="1" applyBorder="1" applyAlignment="1">
      <alignment horizontal="center" vertical="center"/>
    </xf>
    <xf numFmtId="0" fontId="22" fillId="13" borderId="0" xfId="0" applyFont="1" applyFill="1" applyBorder="1" applyAlignment="1">
      <alignment horizontal="center" vertical="center" wrapText="1"/>
    </xf>
    <xf numFmtId="0" fontId="11" fillId="14" borderId="0" xfId="0" applyFont="1" applyFill="1" applyBorder="1" applyAlignment="1">
      <alignment horizontal="left" vertical="center" indent="1"/>
    </xf>
    <xf numFmtId="14" fontId="11" fillId="14" borderId="0" xfId="0" quotePrefix="1" applyNumberFormat="1" applyFont="1" applyFill="1" applyBorder="1" applyAlignment="1">
      <alignment horizontal="left" vertical="center" indent="1"/>
    </xf>
    <xf numFmtId="0" fontId="22" fillId="13" borderId="3" xfId="0" applyFont="1" applyFill="1" applyBorder="1" applyAlignment="1">
      <alignment horizontal="center" vertical="center"/>
    </xf>
    <xf numFmtId="0" fontId="22" fillId="13" borderId="3" xfId="0" applyFont="1" applyFill="1" applyBorder="1" applyAlignment="1">
      <alignment horizontal="center" vertical="center" wrapText="1"/>
    </xf>
    <xf numFmtId="0" fontId="11" fillId="14" borderId="3" xfId="0" quotePrefix="1" applyFont="1" applyFill="1" applyBorder="1" applyAlignment="1">
      <alignment horizontal="right" vertical="center" indent="1"/>
    </xf>
    <xf numFmtId="0" fontId="11" fillId="14" borderId="0" xfId="0" applyFont="1" applyFill="1" applyBorder="1" applyAlignment="1">
      <alignment horizontal="left" vertical="center" wrapText="1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3" xfId="0" quotePrefix="1" applyFont="1" applyFill="1" applyBorder="1" applyAlignment="1">
      <alignment horizontal="right" vertical="center" indent="1"/>
    </xf>
    <xf numFmtId="0" fontId="11" fillId="3" borderId="3" xfId="0" quotePrefix="1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wrapText="1" indent="1"/>
    </xf>
    <xf numFmtId="0" fontId="12" fillId="7" borderId="0" xfId="0" applyFont="1" applyFill="1" applyAlignment="1">
      <alignment horizontal="left" vertical="center" indent="1"/>
    </xf>
    <xf numFmtId="0" fontId="11" fillId="14" borderId="0" xfId="0" applyFont="1" applyFill="1" applyAlignment="1">
      <alignment horizontal="left" vertical="center" indent="1"/>
    </xf>
    <xf numFmtId="0" fontId="12" fillId="13" borderId="4" xfId="0" applyFont="1" applyFill="1" applyBorder="1" applyAlignment="1">
      <alignment horizontal="left" vertical="center" indent="1"/>
    </xf>
    <xf numFmtId="0" fontId="11" fillId="14" borderId="6" xfId="0" quotePrefix="1" applyFont="1" applyFill="1" applyBorder="1" applyAlignment="1">
      <alignment horizontal="left" vertical="center" indent="1"/>
    </xf>
    <xf numFmtId="0" fontId="16" fillId="0" borderId="9" xfId="0" quotePrefix="1" applyFont="1" applyFill="1" applyBorder="1" applyAlignment="1">
      <alignment horizontal="left" vertical="center" indent="1"/>
    </xf>
    <xf numFmtId="0" fontId="31" fillId="0" borderId="0" xfId="0" applyFont="1" applyAlignment="1">
      <alignment vertical="center"/>
    </xf>
    <xf numFmtId="0" fontId="12" fillId="16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14" borderId="3" xfId="0" applyFont="1" applyFill="1" applyBorder="1" applyAlignment="1">
      <alignment horizontal="left" vertical="center" indent="1"/>
    </xf>
    <xf numFmtId="0" fontId="16" fillId="0" borderId="0" xfId="0" applyFont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8" applyFont="1" applyFill="1" applyAlignment="1" applyProtection="1">
      <alignment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Border="1" applyAlignment="1">
      <alignment vertical="center"/>
    </xf>
    <xf numFmtId="0" fontId="12" fillId="0" borderId="0" xfId="0" quotePrefix="1" applyFont="1" applyFill="1" applyBorder="1" applyAlignment="1">
      <alignment vertical="center"/>
    </xf>
    <xf numFmtId="0" fontId="26" fillId="0" borderId="0" xfId="0" quotePrefix="1" applyFont="1" applyAlignment="1">
      <alignment vertical="center"/>
    </xf>
    <xf numFmtId="0" fontId="26" fillId="0" borderId="0" xfId="0" applyFont="1" applyAlignment="1">
      <alignment vertical="center"/>
    </xf>
    <xf numFmtId="0" fontId="12" fillId="13" borderId="6" xfId="0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0" fontId="15" fillId="0" borderId="0" xfId="0" applyFont="1"/>
    <xf numFmtId="0" fontId="11" fillId="14" borderId="0" xfId="1" quotePrefix="1" applyFont="1" applyFill="1" applyBorder="1" applyAlignment="1">
      <alignment horizontal="center" vertical="center"/>
    </xf>
    <xf numFmtId="0" fontId="12" fillId="13" borderId="9" xfId="1" applyFont="1" applyFill="1" applyBorder="1" applyAlignment="1">
      <alignment horizontal="center" vertical="center"/>
    </xf>
    <xf numFmtId="0" fontId="1" fillId="0" borderId="0" xfId="0" quotePrefix="1" applyFont="1"/>
    <xf numFmtId="0" fontId="12" fillId="13" borderId="0" xfId="0" applyFont="1" applyFill="1" applyAlignment="1">
      <alignment vertical="center"/>
    </xf>
    <xf numFmtId="0" fontId="11" fillId="17" borderId="0" xfId="0" quotePrefix="1" applyFont="1" applyFill="1" applyAlignment="1">
      <alignment horizontal="left" vertical="center" indent="1"/>
    </xf>
    <xf numFmtId="0" fontId="11" fillId="17" borderId="0" xfId="0" applyFont="1" applyFill="1" applyAlignment="1">
      <alignment horizontal="center" vertical="center"/>
    </xf>
    <xf numFmtId="0" fontId="11" fillId="17" borderId="0" xfId="0" applyFont="1" applyFill="1" applyAlignment="1">
      <alignment horizontal="left" vertical="center" indent="1"/>
    </xf>
    <xf numFmtId="0" fontId="11" fillId="17" borderId="0" xfId="0" applyFont="1" applyFill="1" applyAlignment="1">
      <alignment vertical="center"/>
    </xf>
    <xf numFmtId="0" fontId="12" fillId="0" borderId="0" xfId="0" quotePrefix="1" applyFont="1" applyFill="1" applyAlignment="1">
      <alignment vertical="center"/>
    </xf>
    <xf numFmtId="0" fontId="12" fillId="8" borderId="0" xfId="0" quotePrefix="1" applyFont="1" applyFill="1" applyAlignment="1">
      <alignment horizontal="center" vertical="center"/>
    </xf>
    <xf numFmtId="0" fontId="12" fillId="18" borderId="4" xfId="0" applyFont="1" applyFill="1" applyBorder="1" applyAlignment="1">
      <alignment vertical="center"/>
    </xf>
    <xf numFmtId="0" fontId="12" fillId="18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3" fillId="0" borderId="0" xfId="8" applyAlignment="1" applyProtection="1"/>
    <xf numFmtId="0" fontId="32" fillId="0" borderId="0" xfId="0" quotePrefix="1" applyFont="1" applyFill="1" applyAlignment="1">
      <alignment vertical="center"/>
    </xf>
    <xf numFmtId="0" fontId="11" fillId="0" borderId="0" xfId="0" quotePrefix="1" applyFont="1" applyFill="1"/>
    <xf numFmtId="0" fontId="11" fillId="14" borderId="13" xfId="0" applyFont="1" applyFill="1" applyBorder="1" applyAlignment="1">
      <alignment horizontal="center" vertical="center"/>
    </xf>
    <xf numFmtId="0" fontId="11" fillId="17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 inden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16" borderId="4" xfId="0" applyFont="1" applyFill="1" applyBorder="1" applyAlignment="1">
      <alignment horizontal="center" vertical="center"/>
    </xf>
    <xf numFmtId="0" fontId="34" fillId="8" borderId="0" xfId="0" quotePrefix="1" applyFont="1" applyFill="1" applyAlignment="1">
      <alignment horizontal="center" vertical="center"/>
    </xf>
    <xf numFmtId="0" fontId="11" fillId="17" borderId="0" xfId="1" quotePrefix="1" applyFont="1" applyFill="1" applyBorder="1" applyAlignment="1">
      <alignment horizontal="left" vertical="center" indent="1"/>
    </xf>
    <xf numFmtId="0" fontId="11" fillId="14" borderId="0" xfId="1" applyFont="1" applyFill="1" applyBorder="1" applyAlignment="1">
      <alignment horizontal="center" vertical="center"/>
    </xf>
    <xf numFmtId="0" fontId="11" fillId="14" borderId="3" xfId="1" applyFont="1" applyFill="1" applyBorder="1" applyAlignment="1">
      <alignment horizontal="left" vertical="center" indent="1"/>
    </xf>
    <xf numFmtId="0" fontId="31" fillId="4" borderId="0" xfId="1" applyFont="1" applyFill="1" applyAlignment="1">
      <alignment vertical="center"/>
    </xf>
    <xf numFmtId="0" fontId="11" fillId="17" borderId="0" xfId="1" applyFont="1" applyFill="1" applyAlignment="1">
      <alignment vertical="center"/>
    </xf>
    <xf numFmtId="0" fontId="11" fillId="17" borderId="3" xfId="1" applyFont="1" applyFill="1" applyBorder="1" applyAlignment="1">
      <alignment horizontal="left" vertical="center" indent="1"/>
    </xf>
    <xf numFmtId="0" fontId="12" fillId="0" borderId="0" xfId="0" quotePrefix="1" applyFont="1" applyFill="1" applyAlignment="1">
      <alignment horizontal="center" vertical="center"/>
    </xf>
    <xf numFmtId="0" fontId="11" fillId="14" borderId="0" xfId="0" quotePrefix="1" applyFont="1" applyFill="1" applyAlignment="1">
      <alignment vertical="center"/>
    </xf>
    <xf numFmtId="0" fontId="12" fillId="13" borderId="6" xfId="0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0" fontId="12" fillId="13" borderId="0" xfId="0" applyFont="1" applyFill="1" applyAlignment="1">
      <alignment horizontal="center" vertical="center"/>
    </xf>
    <xf numFmtId="0" fontId="12" fillId="8" borderId="0" xfId="0" quotePrefix="1" applyFont="1" applyFill="1" applyAlignment="1">
      <alignment horizontal="center" vertical="center"/>
    </xf>
    <xf numFmtId="0" fontId="15" fillId="0" borderId="0" xfId="0" applyFont="1"/>
    <xf numFmtId="0" fontId="11" fillId="9" borderId="3" xfId="0" applyFont="1" applyFill="1" applyBorder="1" applyAlignment="1">
      <alignment horizontal="center" vertical="center"/>
    </xf>
    <xf numFmtId="0" fontId="13" fillId="12" borderId="0" xfId="0" applyFont="1" applyFill="1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0" fontId="12" fillId="8" borderId="0" xfId="8" quotePrefix="1" applyFont="1" applyFill="1" applyAlignment="1" applyProtection="1">
      <alignment horizontal="center" vertical="center"/>
    </xf>
    <xf numFmtId="0" fontId="12" fillId="16" borderId="0" xfId="0" applyFont="1" applyFill="1" applyBorder="1" applyAlignment="1">
      <alignment horizontal="center" vertical="center" wrapText="1"/>
    </xf>
    <xf numFmtId="0" fontId="12" fillId="16" borderId="4" xfId="0" applyFont="1" applyFill="1" applyBorder="1" applyAlignment="1">
      <alignment horizontal="center" vertical="center" wrapText="1"/>
    </xf>
    <xf numFmtId="0" fontId="12" fillId="16" borderId="6" xfId="0" applyFont="1" applyFill="1" applyBorder="1" applyAlignment="1">
      <alignment horizontal="center" vertical="center" wrapText="1"/>
    </xf>
    <xf numFmtId="0" fontId="12" fillId="16" borderId="16" xfId="0" applyFont="1" applyFill="1" applyBorder="1" applyAlignment="1">
      <alignment horizontal="center" vertical="center" wrapText="1"/>
    </xf>
    <xf numFmtId="0" fontId="12" fillId="8" borderId="11" xfId="0" quotePrefix="1" applyFont="1" applyFill="1" applyBorder="1" applyAlignment="1">
      <alignment horizontal="center" vertical="center"/>
    </xf>
    <xf numFmtId="0" fontId="22" fillId="13" borderId="6" xfId="1" applyFont="1" applyFill="1" applyBorder="1" applyAlignment="1">
      <alignment horizontal="center" vertical="center"/>
    </xf>
    <xf numFmtId="0" fontId="22" fillId="13" borderId="4" xfId="1" applyFont="1" applyFill="1" applyBorder="1" applyAlignment="1">
      <alignment horizontal="center" vertical="center"/>
    </xf>
    <xf numFmtId="0" fontId="12" fillId="13" borderId="0" xfId="1" applyFont="1" applyFill="1" applyBorder="1" applyAlignment="1">
      <alignment horizontal="center" vertical="center"/>
    </xf>
    <xf numFmtId="0" fontId="11" fillId="14" borderId="14" xfId="1" quotePrefix="1" applyFont="1" applyFill="1" applyBorder="1" applyAlignment="1">
      <alignment horizontal="center" vertical="center"/>
    </xf>
    <xf numFmtId="0" fontId="11" fillId="14" borderId="0" xfId="1" quotePrefix="1" applyFont="1" applyFill="1" applyBorder="1" applyAlignment="1">
      <alignment horizontal="center" vertical="center"/>
    </xf>
    <xf numFmtId="0" fontId="22" fillId="13" borderId="0" xfId="1" applyFont="1" applyFill="1" applyBorder="1" applyAlignment="1">
      <alignment horizontal="center" vertical="center" wrapText="1"/>
    </xf>
    <xf numFmtId="0" fontId="22" fillId="13" borderId="6" xfId="1" applyFont="1" applyFill="1" applyBorder="1" applyAlignment="1">
      <alignment horizontal="center" vertical="center" wrapText="1"/>
    </xf>
    <xf numFmtId="0" fontId="22" fillId="13" borderId="16" xfId="1" applyFont="1" applyFill="1" applyBorder="1" applyAlignment="1">
      <alignment horizontal="center" vertical="center" wrapText="1"/>
    </xf>
    <xf numFmtId="0" fontId="22" fillId="13" borderId="9" xfId="1" applyFont="1" applyFill="1" applyBorder="1" applyAlignment="1">
      <alignment horizontal="center" vertical="center" wrapText="1"/>
    </xf>
    <xf numFmtId="0" fontId="12" fillId="13" borderId="9" xfId="1" applyFont="1" applyFill="1" applyBorder="1" applyAlignment="1">
      <alignment horizontal="center" vertical="center"/>
    </xf>
    <xf numFmtId="0" fontId="11" fillId="14" borderId="9" xfId="1" applyFont="1" applyFill="1" applyBorder="1" applyAlignment="1">
      <alignment horizontal="center" vertical="center"/>
    </xf>
    <xf numFmtId="0" fontId="0" fillId="0" borderId="0" xfId="0"/>
    <xf numFmtId="0" fontId="30" fillId="7" borderId="0" xfId="0" applyFont="1" applyFill="1" applyAlignment="1">
      <alignment horizontal="center" vertical="center"/>
    </xf>
    <xf numFmtId="0" fontId="11" fillId="14" borderId="7" xfId="0" applyFont="1" applyFill="1" applyBorder="1" applyAlignment="1">
      <alignment horizontal="left" vertical="top" wrapText="1" indent="1"/>
    </xf>
    <xf numFmtId="0" fontId="11" fillId="14" borderId="15" xfId="0" applyFont="1" applyFill="1" applyBorder="1" applyAlignment="1">
      <alignment horizontal="left" vertical="top" wrapText="1" indent="1"/>
    </xf>
    <xf numFmtId="0" fontId="11" fillId="14" borderId="9" xfId="0" applyFont="1" applyFill="1" applyBorder="1" applyAlignment="1">
      <alignment horizontal="left" vertical="top" wrapText="1" indent="1"/>
    </xf>
    <xf numFmtId="0" fontId="11" fillId="14" borderId="13" xfId="0" applyFont="1" applyFill="1" applyBorder="1" applyAlignment="1">
      <alignment horizontal="left" vertical="top" wrapText="1" indent="1"/>
    </xf>
    <xf numFmtId="0" fontId="12" fillId="18" borderId="6" xfId="0" applyFont="1" applyFill="1" applyBorder="1" applyAlignment="1">
      <alignment horizontal="center" vertical="center"/>
    </xf>
    <xf numFmtId="0" fontId="12" fillId="18" borderId="16" xfId="0" applyFont="1" applyFill="1" applyBorder="1" applyAlignment="1">
      <alignment horizontal="center" vertical="center"/>
    </xf>
    <xf numFmtId="49" fontId="12" fillId="8" borderId="0" xfId="0" quotePrefix="1" applyNumberFormat="1" applyFont="1" applyFill="1" applyAlignment="1">
      <alignment horizontal="center" vertical="center"/>
    </xf>
  </cellXfs>
  <cellStyles count="9">
    <cellStyle name="Dezimal [0]_Compiling Utility Macros" xfId="2"/>
    <cellStyle name="Dezimal_Compiling Utility Macros" xfId="3"/>
    <cellStyle name="Hipertaut" xfId="8" builtinId="8"/>
    <cellStyle name="Normal" xfId="0" builtinId="0"/>
    <cellStyle name="Normal 2" xfId="1"/>
    <cellStyle name="Standard_Anpassen der Amortisation" xfId="4"/>
    <cellStyle name="update" xfId="5"/>
    <cellStyle name="Währung [0]_Compiling Utility Macros" xfId="6"/>
    <cellStyle name="Währung_Compiling Utility Macros" xfId="7"/>
  </cellStyles>
  <dxfs count="0"/>
  <tableStyles count="0" defaultTableStyle="TableStyleMedium9" defaultPivotStyle="PivotStyleLight16"/>
  <colors>
    <mruColors>
      <color rgb="FF0000CC"/>
      <color rgb="FF00FF00"/>
      <color rgb="FFF6F67E"/>
      <color rgb="FF0066FF"/>
      <color rgb="FFFF3300"/>
      <color rgb="FFFF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$B$8" horiz="1" max="255" min="33" page="10" val="33"/>
</file>

<file path=xl/ctrlProps/ctrlProp10.xml><?xml version="1.0" encoding="utf-8"?>
<formControlPr xmlns="http://schemas.microsoft.com/office/spreadsheetml/2009/9/main" objectType="Scroll" dx="16" fmlaLink="$D$7" horiz="1" max="4" min="1" page="10" val="4"/>
</file>

<file path=xl/ctrlProps/ctrlProp11.xml><?xml version="1.0" encoding="utf-8"?>
<formControlPr xmlns="http://schemas.microsoft.com/office/spreadsheetml/2009/9/main" objectType="Scroll" dx="16" fmlaLink="$D$7" horiz="1" max="5" min="1" page="10" val="4"/>
</file>

<file path=xl/ctrlProps/ctrlProp12.xml><?xml version="1.0" encoding="utf-8"?>
<formControlPr xmlns="http://schemas.microsoft.com/office/spreadsheetml/2009/9/main" objectType="Scroll" dx="16" fmlaLink="$C$7" horiz="1" max="5" min="2" page="10" val="5"/>
</file>

<file path=xl/ctrlProps/ctrlProp13.xml><?xml version="1.0" encoding="utf-8"?>
<formControlPr xmlns="http://schemas.microsoft.com/office/spreadsheetml/2009/9/main" objectType="Scroll" dx="16" fmlaLink="$D$7" horiz="1" max="2" min="1" page="10"/>
</file>

<file path=xl/ctrlProps/ctrlProp2.xml><?xml version="1.0" encoding="utf-8"?>
<formControlPr xmlns="http://schemas.microsoft.com/office/spreadsheetml/2009/9/main" objectType="Scroll" dx="16" fmlaLink="$C$8" horiz="1" max="27" min="1" page="10" val="4"/>
</file>

<file path=xl/ctrlProps/ctrlProp3.xml><?xml version="1.0" encoding="utf-8"?>
<formControlPr xmlns="http://schemas.microsoft.com/office/spreadsheetml/2009/9/main" objectType="Scroll" dx="22" fmlaLink="$D$6" horiz="1" max="250" page="10" val="109"/>
</file>

<file path=xl/ctrlProps/ctrlProp4.xml><?xml version="1.0" encoding="utf-8"?>
<formControlPr xmlns="http://schemas.microsoft.com/office/spreadsheetml/2009/9/main" objectType="Scroll" dx="22" fmlaLink="$A$7" horiz="1" max="250" page="10" val="15"/>
</file>

<file path=xl/ctrlProps/ctrlProp5.xml><?xml version="1.0" encoding="utf-8"?>
<formControlPr xmlns="http://schemas.microsoft.com/office/spreadsheetml/2009/9/main" objectType="Scroll" dx="16" fmlaLink="$D$5" horiz="1" max="1500" min="1000" page="10" val="1111"/>
</file>

<file path=xl/ctrlProps/ctrlProp6.xml><?xml version="1.0" encoding="utf-8"?>
<formControlPr xmlns="http://schemas.microsoft.com/office/spreadsheetml/2009/9/main" objectType="Scroll" dx="16" fmlaLink="$A$6" horiz="1" max="6" page="10" val="3"/>
</file>

<file path=xl/ctrlProps/ctrlProp7.xml><?xml version="1.0" encoding="utf-8"?>
<formControlPr xmlns="http://schemas.microsoft.com/office/spreadsheetml/2009/9/main" objectType="Scroll" dx="16" fmlaLink="$A$7" horiz="1" max="2" min="1" page="10" val="2"/>
</file>

<file path=xl/ctrlProps/ctrlProp8.xml><?xml version="1.0" encoding="utf-8"?>
<formControlPr xmlns="http://schemas.microsoft.com/office/spreadsheetml/2009/9/main" objectType="Scroll" dx="16" fmlaLink="$D$7" horiz="1" max="5" min="1" page="10" val="3"/>
</file>

<file path=xl/ctrlProps/ctrlProp9.xml><?xml version="1.0" encoding="utf-8"?>
<formControlPr xmlns="http://schemas.microsoft.com/office/spreadsheetml/2009/9/main" objectType="Scroll" dx="16" fmlaLink="$D$8" horiz="1" max="5" min="1" page="10" val="3"/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</xdr:row>
          <xdr:rowOff>19050</xdr:rowOff>
        </xdr:from>
        <xdr:to>
          <xdr:col>1</xdr:col>
          <xdr:colOff>533400</xdr:colOff>
          <xdr:row>6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14</xdr:row>
      <xdr:rowOff>0</xdr:rowOff>
    </xdr:from>
    <xdr:to>
      <xdr:col>7</xdr:col>
      <xdr:colOff>314325</xdr:colOff>
      <xdr:row>14</xdr:row>
      <xdr:rowOff>0</xdr:rowOff>
    </xdr:to>
    <xdr:sp macro="" textlink="">
      <xdr:nvSpPr>
        <xdr:cNvPr id="2" name="Freeform 5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/>
        </xdr:cNvSpPr>
      </xdr:nvSpPr>
      <xdr:spPr bwMode="auto">
        <a:xfrm>
          <a:off x="3038475" y="1781175"/>
          <a:ext cx="2152650" cy="0"/>
        </a:xfrm>
        <a:custGeom>
          <a:avLst/>
          <a:gdLst/>
          <a:ahLst/>
          <a:cxnLst>
            <a:cxn ang="0">
              <a:pos x="0" y="174"/>
            </a:cxn>
            <a:cxn ang="0">
              <a:pos x="193" y="174"/>
            </a:cxn>
            <a:cxn ang="0">
              <a:pos x="226" y="0"/>
            </a:cxn>
            <a:cxn ang="0">
              <a:pos x="0" y="174"/>
            </a:cxn>
          </a:cxnLst>
          <a:rect l="0" t="0" r="r" b="b"/>
          <a:pathLst>
            <a:path w="226" h="174">
              <a:moveTo>
                <a:pt x="0" y="174"/>
              </a:moveTo>
              <a:lnTo>
                <a:pt x="193" y="174"/>
              </a:lnTo>
              <a:lnTo>
                <a:pt x="226" y="0"/>
              </a:lnTo>
              <a:lnTo>
                <a:pt x="0" y="174"/>
              </a:lnTo>
              <a:close/>
            </a:path>
          </a:pathLst>
        </a:custGeom>
        <a:solidFill>
          <a:srgbClr val="C0C0C0"/>
        </a:solidFill>
        <a:ln w="9525" cap="flat" cmpd="sng">
          <a:noFill/>
          <a:prstDash val="solid"/>
          <a:round/>
          <a:headEnd/>
          <a:tailEnd/>
        </a:ln>
        <a:effectLst>
          <a:prstShdw prst="shdw17" dist="17961" dir="2700000">
            <a:srgbClr val="C0C0C0">
              <a:gamma/>
              <a:shade val="60000"/>
              <a:invGamma/>
            </a:srgbClr>
          </a:prstShdw>
        </a:effec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14</xdr:row>
      <xdr:rowOff>0</xdr:rowOff>
    </xdr:from>
    <xdr:to>
      <xdr:col>7</xdr:col>
      <xdr:colOff>314325</xdr:colOff>
      <xdr:row>14</xdr:row>
      <xdr:rowOff>0</xdr:rowOff>
    </xdr:to>
    <xdr:sp macro="" textlink="">
      <xdr:nvSpPr>
        <xdr:cNvPr id="2" name="Freeform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>
          <a:spLocks/>
        </xdr:cNvSpPr>
      </xdr:nvSpPr>
      <xdr:spPr bwMode="auto">
        <a:xfrm>
          <a:off x="5467350" y="2905125"/>
          <a:ext cx="3609975" cy="0"/>
        </a:xfrm>
        <a:custGeom>
          <a:avLst/>
          <a:gdLst/>
          <a:ahLst/>
          <a:cxnLst>
            <a:cxn ang="0">
              <a:pos x="0" y="174"/>
            </a:cxn>
            <a:cxn ang="0">
              <a:pos x="193" y="174"/>
            </a:cxn>
            <a:cxn ang="0">
              <a:pos x="226" y="0"/>
            </a:cxn>
            <a:cxn ang="0">
              <a:pos x="0" y="174"/>
            </a:cxn>
          </a:cxnLst>
          <a:rect l="0" t="0" r="r" b="b"/>
          <a:pathLst>
            <a:path w="226" h="174">
              <a:moveTo>
                <a:pt x="0" y="174"/>
              </a:moveTo>
              <a:lnTo>
                <a:pt x="193" y="174"/>
              </a:lnTo>
              <a:lnTo>
                <a:pt x="226" y="0"/>
              </a:lnTo>
              <a:lnTo>
                <a:pt x="0" y="174"/>
              </a:lnTo>
              <a:close/>
            </a:path>
          </a:pathLst>
        </a:custGeom>
        <a:solidFill>
          <a:srgbClr val="C0C0C0"/>
        </a:solidFill>
        <a:ln w="9525" cap="flat" cmpd="sng">
          <a:noFill/>
          <a:prstDash val="solid"/>
          <a:round/>
          <a:headEnd/>
          <a:tailEnd/>
        </a:ln>
        <a:effectLst>
          <a:prstShdw prst="shdw17" dist="17961" dir="2700000">
            <a:srgbClr val="C0C0C0">
              <a:gamma/>
              <a:shade val="60000"/>
              <a:invGamma/>
            </a:srgbClr>
          </a:prstShdw>
        </a:effec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14</xdr:row>
      <xdr:rowOff>0</xdr:rowOff>
    </xdr:from>
    <xdr:to>
      <xdr:col>8</xdr:col>
      <xdr:colOff>314325</xdr:colOff>
      <xdr:row>14</xdr:row>
      <xdr:rowOff>0</xdr:rowOff>
    </xdr:to>
    <xdr:sp macro="" textlink="">
      <xdr:nvSpPr>
        <xdr:cNvPr id="2" name="Freeform 5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>
          <a:spLocks/>
        </xdr:cNvSpPr>
      </xdr:nvSpPr>
      <xdr:spPr bwMode="auto">
        <a:xfrm>
          <a:off x="6296025" y="1943100"/>
          <a:ext cx="2381250" cy="0"/>
        </a:xfrm>
        <a:custGeom>
          <a:avLst/>
          <a:gdLst/>
          <a:ahLst/>
          <a:cxnLst>
            <a:cxn ang="0">
              <a:pos x="0" y="174"/>
            </a:cxn>
            <a:cxn ang="0">
              <a:pos x="193" y="174"/>
            </a:cxn>
            <a:cxn ang="0">
              <a:pos x="226" y="0"/>
            </a:cxn>
            <a:cxn ang="0">
              <a:pos x="0" y="174"/>
            </a:cxn>
          </a:cxnLst>
          <a:rect l="0" t="0" r="r" b="b"/>
          <a:pathLst>
            <a:path w="226" h="174">
              <a:moveTo>
                <a:pt x="0" y="174"/>
              </a:moveTo>
              <a:lnTo>
                <a:pt x="193" y="174"/>
              </a:lnTo>
              <a:lnTo>
                <a:pt x="226" y="0"/>
              </a:lnTo>
              <a:lnTo>
                <a:pt x="0" y="174"/>
              </a:lnTo>
              <a:close/>
            </a:path>
          </a:pathLst>
        </a:custGeom>
        <a:solidFill>
          <a:srgbClr val="C0C0C0"/>
        </a:solidFill>
        <a:ln w="9525" cap="flat" cmpd="sng">
          <a:noFill/>
          <a:prstDash val="solid"/>
          <a:round/>
          <a:headEnd/>
          <a:tailEnd/>
        </a:ln>
        <a:effectLst>
          <a:prstShdw prst="shdw17" dist="17961" dir="2700000">
            <a:srgbClr val="C0C0C0">
              <a:gamma/>
              <a:shade val="60000"/>
              <a:invGamma/>
            </a:srgbClr>
          </a:prstShdw>
        </a:effec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962025</xdr:colOff>
          <xdr:row>6</xdr:row>
          <xdr:rowOff>0</xdr:rowOff>
        </xdr:from>
        <xdr:to>
          <xdr:col>1</xdr:col>
          <xdr:colOff>1447800</xdr:colOff>
          <xdr:row>6</xdr:row>
          <xdr:rowOff>161925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1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19</xdr:row>
      <xdr:rowOff>19050</xdr:rowOff>
    </xdr:from>
    <xdr:to>
      <xdr:col>8</xdr:col>
      <xdr:colOff>495300</xdr:colOff>
      <xdr:row>19</xdr:row>
      <xdr:rowOff>180975</xdr:rowOff>
    </xdr:to>
    <xdr:sp macro="" textlink="">
      <xdr:nvSpPr>
        <xdr:cNvPr id="14" name="Down Arrow 13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/>
      </xdr:nvSpPr>
      <xdr:spPr>
        <a:xfrm>
          <a:off x="8963025" y="3714750"/>
          <a:ext cx="114300" cy="1619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9</xdr:col>
      <xdr:colOff>447675</xdr:colOff>
      <xdr:row>19</xdr:row>
      <xdr:rowOff>9525</xdr:rowOff>
    </xdr:from>
    <xdr:to>
      <xdr:col>9</xdr:col>
      <xdr:colOff>561975</xdr:colOff>
      <xdr:row>20</xdr:row>
      <xdr:rowOff>180975</xdr:rowOff>
    </xdr:to>
    <xdr:sp macro="" textlink="">
      <xdr:nvSpPr>
        <xdr:cNvPr id="15" name="Down Arrow 1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/>
      </xdr:nvSpPr>
      <xdr:spPr>
        <a:xfrm>
          <a:off x="9906000" y="3705225"/>
          <a:ext cx="114300" cy="361950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10</xdr:col>
      <xdr:colOff>828675</xdr:colOff>
      <xdr:row>19</xdr:row>
      <xdr:rowOff>19050</xdr:rowOff>
    </xdr:from>
    <xdr:to>
      <xdr:col>10</xdr:col>
      <xdr:colOff>942975</xdr:colOff>
      <xdr:row>19</xdr:row>
      <xdr:rowOff>180975</xdr:rowOff>
    </xdr:to>
    <xdr:sp macro="" textlink="">
      <xdr:nvSpPr>
        <xdr:cNvPr id="16" name="Down Arrow 1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/>
      </xdr:nvSpPr>
      <xdr:spPr>
        <a:xfrm>
          <a:off x="11353800" y="3714750"/>
          <a:ext cx="114300" cy="1619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828675</xdr:colOff>
          <xdr:row>6</xdr:row>
          <xdr:rowOff>47625</xdr:rowOff>
        </xdr:from>
        <xdr:to>
          <xdr:col>1</xdr:col>
          <xdr:colOff>1314450</xdr:colOff>
          <xdr:row>7</xdr:row>
          <xdr:rowOff>19050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1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10</xdr:row>
      <xdr:rowOff>66675</xdr:rowOff>
    </xdr:from>
    <xdr:to>
      <xdr:col>4</xdr:col>
      <xdr:colOff>1076325</xdr:colOff>
      <xdr:row>23</xdr:row>
      <xdr:rowOff>147414</xdr:rowOff>
    </xdr:to>
    <xdr:pic>
      <xdr:nvPicPr>
        <xdr:cNvPr id="3" name="Gambar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5" y="2028825"/>
          <a:ext cx="4438650" cy="2681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6</xdr:row>
          <xdr:rowOff>152400</xdr:rowOff>
        </xdr:from>
        <xdr:to>
          <xdr:col>2</xdr:col>
          <xdr:colOff>542925</xdr:colOff>
          <xdr:row>7</xdr:row>
          <xdr:rowOff>123825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5</xdr:row>
          <xdr:rowOff>28575</xdr:rowOff>
        </xdr:from>
        <xdr:to>
          <xdr:col>2</xdr:col>
          <xdr:colOff>476250</xdr:colOff>
          <xdr:row>5</xdr:row>
          <xdr:rowOff>190500</xdr:rowOff>
        </xdr:to>
        <xdr:sp macro="" textlink="">
          <xdr:nvSpPr>
            <xdr:cNvPr id="32769" name="Scroll Bar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2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6</xdr:row>
          <xdr:rowOff>28575</xdr:rowOff>
        </xdr:from>
        <xdr:to>
          <xdr:col>2</xdr:col>
          <xdr:colOff>561975</xdr:colOff>
          <xdr:row>6</xdr:row>
          <xdr:rowOff>190500</xdr:rowOff>
        </xdr:to>
        <xdr:sp macro="" textlink="">
          <xdr:nvSpPr>
            <xdr:cNvPr id="33793" name="Scroll Bar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3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Freeform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/>
        </xdr:cNvSpPr>
      </xdr:nvSpPr>
      <xdr:spPr bwMode="auto">
        <a:xfrm>
          <a:off x="609600" y="1295400"/>
          <a:ext cx="1933575" cy="0"/>
        </a:xfrm>
        <a:custGeom>
          <a:avLst/>
          <a:gdLst/>
          <a:ahLst/>
          <a:cxnLst>
            <a:cxn ang="0">
              <a:pos x="2" y="170"/>
            </a:cxn>
            <a:cxn ang="0">
              <a:pos x="66" y="170"/>
            </a:cxn>
            <a:cxn ang="0">
              <a:pos x="445" y="0"/>
            </a:cxn>
            <a:cxn ang="0">
              <a:pos x="0" y="171"/>
            </a:cxn>
          </a:cxnLst>
          <a:rect l="0" t="0" r="r" b="b"/>
          <a:pathLst>
            <a:path w="445" h="171">
              <a:moveTo>
                <a:pt x="2" y="170"/>
              </a:moveTo>
              <a:lnTo>
                <a:pt x="66" y="170"/>
              </a:lnTo>
              <a:lnTo>
                <a:pt x="445" y="0"/>
              </a:lnTo>
              <a:lnTo>
                <a:pt x="0" y="171"/>
              </a:lnTo>
            </a:path>
          </a:pathLst>
        </a:custGeom>
        <a:solidFill>
          <a:srgbClr val="C0C0C0"/>
        </a:solidFill>
        <a:ln w="9525" cap="flat" cmpd="sng">
          <a:noFill/>
          <a:prstDash val="solid"/>
          <a:round/>
          <a:headEnd type="none" w="med" len="med"/>
          <a:tailEnd type="none" w="med" len="med"/>
        </a:ln>
        <a:effectLst>
          <a:prstShdw prst="shdw17" dist="17961" dir="2700000">
            <a:srgbClr val="C0C0C0">
              <a:gamma/>
              <a:shade val="60000"/>
              <a:invGamma/>
            </a:srgbClr>
          </a:prstShdw>
        </a:effec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4</xdr:row>
          <xdr:rowOff>19050</xdr:rowOff>
        </xdr:from>
        <xdr:to>
          <xdr:col>2</xdr:col>
          <xdr:colOff>771525</xdr:colOff>
          <xdr:row>4</xdr:row>
          <xdr:rowOff>180975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8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5</xdr:row>
          <xdr:rowOff>19050</xdr:rowOff>
        </xdr:from>
        <xdr:to>
          <xdr:col>2</xdr:col>
          <xdr:colOff>771525</xdr:colOff>
          <xdr:row>5</xdr:row>
          <xdr:rowOff>180975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8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6</xdr:row>
          <xdr:rowOff>19050</xdr:rowOff>
        </xdr:from>
        <xdr:to>
          <xdr:col>2</xdr:col>
          <xdr:colOff>771525</xdr:colOff>
          <xdr:row>6</xdr:row>
          <xdr:rowOff>180975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8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6</xdr:row>
          <xdr:rowOff>47625</xdr:rowOff>
        </xdr:from>
        <xdr:to>
          <xdr:col>2</xdr:col>
          <xdr:colOff>828675</xdr:colOff>
          <xdr:row>7</xdr:row>
          <xdr:rowOff>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B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7</xdr:row>
          <xdr:rowOff>47625</xdr:rowOff>
        </xdr:from>
        <xdr:to>
          <xdr:col>2</xdr:col>
          <xdr:colOff>828675</xdr:colOff>
          <xdr:row>8</xdr:row>
          <xdr:rowOff>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C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6</xdr:row>
          <xdr:rowOff>47625</xdr:rowOff>
        </xdr:from>
        <xdr:to>
          <xdr:col>2</xdr:col>
          <xdr:colOff>828675</xdr:colOff>
          <xdr:row>7</xdr:row>
          <xdr:rowOff>0</xdr:rowOff>
        </xdr:to>
        <xdr:sp macro="" textlink="">
          <xdr:nvSpPr>
            <xdr:cNvPr id="9218" name="Scroll Bar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C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6</xdr:row>
          <xdr:rowOff>47625</xdr:rowOff>
        </xdr:from>
        <xdr:to>
          <xdr:col>2</xdr:col>
          <xdr:colOff>828675</xdr:colOff>
          <xdr:row>7</xdr:row>
          <xdr:rowOff>0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D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1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5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82"/>
  <sheetViews>
    <sheetView showGridLines="0" tabSelected="1" workbookViewId="0">
      <selection activeCell="G8" sqref="G8"/>
    </sheetView>
  </sheetViews>
  <sheetFormatPr defaultRowHeight="16.5" customHeight="1" x14ac:dyDescent="0.2"/>
  <cols>
    <col min="1" max="1" width="5.85546875" style="1" customWidth="1"/>
    <col min="2" max="2" width="9.140625" style="1"/>
    <col min="3" max="4" width="12.42578125" style="1" customWidth="1"/>
    <col min="5" max="5" width="12.42578125" style="2" customWidth="1"/>
    <col min="6" max="8" width="12.42578125" style="1" customWidth="1"/>
    <col min="9" max="9" width="9.85546875" style="1" customWidth="1"/>
    <col min="10" max="10" width="5.85546875" style="1" customWidth="1"/>
    <col min="11" max="16384" width="9.140625" style="1"/>
  </cols>
  <sheetData>
    <row r="1" spans="2:9" ht="19.5" customHeight="1" x14ac:dyDescent="0.2"/>
    <row r="2" spans="2:9" s="5" customFormat="1" ht="18" customHeight="1" x14ac:dyDescent="0.3">
      <c r="B2" s="8" t="s">
        <v>99</v>
      </c>
    </row>
    <row r="3" spans="2:9" s="5" customFormat="1" ht="18" customHeight="1" x14ac:dyDescent="0.2">
      <c r="B3" s="235" t="s">
        <v>305</v>
      </c>
      <c r="C3" s="235"/>
      <c r="D3" s="187"/>
    </row>
    <row r="4" spans="2:9" s="5" customFormat="1" ht="16.5" customHeight="1" x14ac:dyDescent="0.2">
      <c r="B4" s="6" t="s">
        <v>209</v>
      </c>
    </row>
    <row r="5" spans="2:9" s="5" customFormat="1" ht="12.75" customHeight="1" x14ac:dyDescent="0.2">
      <c r="B5" s="4"/>
    </row>
    <row r="6" spans="2:9" s="5" customFormat="1" ht="16.5" customHeight="1" x14ac:dyDescent="0.2">
      <c r="B6" s="11" t="s">
        <v>100</v>
      </c>
      <c r="C6" s="232" t="s">
        <v>101</v>
      </c>
      <c r="D6" s="233"/>
      <c r="E6" s="233"/>
      <c r="F6" s="233"/>
      <c r="G6" s="233"/>
      <c r="H6" s="233"/>
    </row>
    <row r="7" spans="2:9" s="5" customFormat="1" ht="16.5" customHeight="1" x14ac:dyDescent="0.2">
      <c r="B7" s="12"/>
      <c r="C7" s="13" t="s">
        <v>102</v>
      </c>
      <c r="D7" s="13" t="s">
        <v>103</v>
      </c>
      <c r="E7" s="13" t="s">
        <v>104</v>
      </c>
      <c r="F7" s="13" t="s">
        <v>105</v>
      </c>
      <c r="G7" s="13" t="s">
        <v>106</v>
      </c>
      <c r="H7" s="14" t="s">
        <v>107</v>
      </c>
    </row>
    <row r="8" spans="2:9" ht="19.5" customHeight="1" x14ac:dyDescent="0.2">
      <c r="B8" s="21">
        <v>33</v>
      </c>
      <c r="C8" s="15" t="str">
        <f>CHAR(B$12)</f>
        <v>!</v>
      </c>
      <c r="D8" s="16" t="str">
        <f t="shared" ref="D8" si="0">CHAR(B8)</f>
        <v>!</v>
      </c>
      <c r="E8" s="17" t="str">
        <f t="shared" ref="E8" si="1">CHAR(B8)</f>
        <v>!</v>
      </c>
      <c r="F8" s="18" t="str">
        <f t="shared" ref="F8" si="2">CHAR(B8)</f>
        <v>!</v>
      </c>
      <c r="G8" s="19"/>
      <c r="H8" s="20"/>
      <c r="I8" s="9" t="s">
        <v>404</v>
      </c>
    </row>
    <row r="9" spans="2:9" ht="16.5" customHeight="1" x14ac:dyDescent="0.2">
      <c r="B9" s="3"/>
    </row>
    <row r="10" spans="2:9" s="5" customFormat="1" ht="15" customHeight="1" x14ac:dyDescent="0.2">
      <c r="B10" s="234" t="s">
        <v>100</v>
      </c>
      <c r="C10" s="232" t="s">
        <v>101</v>
      </c>
      <c r="D10" s="233"/>
      <c r="E10" s="233"/>
      <c r="F10" s="233"/>
      <c r="G10" s="233"/>
      <c r="H10" s="233"/>
    </row>
    <row r="11" spans="2:9" s="5" customFormat="1" ht="15" customHeight="1" x14ac:dyDescent="0.2">
      <c r="B11" s="234"/>
      <c r="C11" s="22" t="s">
        <v>102</v>
      </c>
      <c r="D11" s="22" t="s">
        <v>103</v>
      </c>
      <c r="E11" s="22" t="s">
        <v>104</v>
      </c>
      <c r="F11" s="22" t="s">
        <v>105</v>
      </c>
      <c r="G11" s="22" t="s">
        <v>106</v>
      </c>
      <c r="H11" s="11" t="s">
        <v>107</v>
      </c>
    </row>
    <row r="12" spans="2:9" ht="15" customHeight="1" x14ac:dyDescent="0.2">
      <c r="B12" s="23">
        <v>33</v>
      </c>
      <c r="C12" s="24" t="str">
        <f>CHAR(B$12)</f>
        <v>!</v>
      </c>
      <c r="D12" s="25" t="str">
        <f t="shared" ref="D12:D44" si="3">CHAR(B12)</f>
        <v>!</v>
      </c>
      <c r="E12" s="26" t="str">
        <f t="shared" ref="E12:E44" si="4">CHAR(B12)</f>
        <v>!</v>
      </c>
      <c r="F12" s="27" t="str">
        <f t="shared" ref="F12:F44" si="5">CHAR(B12)</f>
        <v>!</v>
      </c>
      <c r="G12" s="28" t="str">
        <f t="shared" ref="G12:G44" si="6">CHAR(B12)</f>
        <v>!</v>
      </c>
      <c r="H12" s="29" t="str">
        <f t="shared" ref="H12:H44" si="7">CHAR(B12)</f>
        <v>!</v>
      </c>
    </row>
    <row r="13" spans="2:9" ht="15" x14ac:dyDescent="0.2">
      <c r="B13" s="23">
        <v>34</v>
      </c>
      <c r="C13" s="24" t="str">
        <f t="shared" ref="C13:C44" si="8">CHAR(B13)</f>
        <v>"</v>
      </c>
      <c r="D13" s="25" t="str">
        <f t="shared" si="3"/>
        <v>"</v>
      </c>
      <c r="E13" s="26" t="str">
        <f t="shared" si="4"/>
        <v>"</v>
      </c>
      <c r="F13" s="27" t="str">
        <f t="shared" si="5"/>
        <v>"</v>
      </c>
      <c r="G13" s="28" t="str">
        <f t="shared" si="6"/>
        <v>"</v>
      </c>
      <c r="H13" s="29" t="str">
        <f t="shared" si="7"/>
        <v>"</v>
      </c>
    </row>
    <row r="14" spans="2:9" ht="15" x14ac:dyDescent="0.2">
      <c r="B14" s="23">
        <v>35</v>
      </c>
      <c r="C14" s="24" t="str">
        <f t="shared" si="8"/>
        <v>#</v>
      </c>
      <c r="D14" s="25" t="str">
        <f t="shared" si="3"/>
        <v>#</v>
      </c>
      <c r="E14" s="26" t="str">
        <f t="shared" si="4"/>
        <v>#</v>
      </c>
      <c r="F14" s="27" t="str">
        <f t="shared" si="5"/>
        <v>#</v>
      </c>
      <c r="G14" s="28" t="str">
        <f t="shared" si="6"/>
        <v>#</v>
      </c>
      <c r="H14" s="29" t="str">
        <f t="shared" si="7"/>
        <v>#</v>
      </c>
    </row>
    <row r="15" spans="2:9" ht="15" x14ac:dyDescent="0.2">
      <c r="B15" s="23">
        <v>36</v>
      </c>
      <c r="C15" s="24" t="str">
        <f t="shared" si="8"/>
        <v>$</v>
      </c>
      <c r="D15" s="25" t="str">
        <f t="shared" si="3"/>
        <v>$</v>
      </c>
      <c r="E15" s="26" t="str">
        <f t="shared" si="4"/>
        <v>$</v>
      </c>
      <c r="F15" s="27" t="str">
        <f t="shared" si="5"/>
        <v>$</v>
      </c>
      <c r="G15" s="28" t="str">
        <f t="shared" si="6"/>
        <v>$</v>
      </c>
      <c r="H15" s="29" t="str">
        <f t="shared" si="7"/>
        <v>$</v>
      </c>
    </row>
    <row r="16" spans="2:9" ht="15" x14ac:dyDescent="0.2">
      <c r="B16" s="23">
        <v>37</v>
      </c>
      <c r="C16" s="24" t="str">
        <f t="shared" si="8"/>
        <v>%</v>
      </c>
      <c r="D16" s="25" t="str">
        <f t="shared" si="3"/>
        <v>%</v>
      </c>
      <c r="E16" s="26" t="str">
        <f t="shared" si="4"/>
        <v>%</v>
      </c>
      <c r="F16" s="27" t="str">
        <f t="shared" si="5"/>
        <v>%</v>
      </c>
      <c r="G16" s="28" t="str">
        <f t="shared" si="6"/>
        <v>%</v>
      </c>
      <c r="H16" s="29" t="str">
        <f t="shared" si="7"/>
        <v>%</v>
      </c>
    </row>
    <row r="17" spans="2:8" ht="15" x14ac:dyDescent="0.2">
      <c r="B17" s="23">
        <v>38</v>
      </c>
      <c r="C17" s="24" t="str">
        <f t="shared" si="8"/>
        <v>&amp;</v>
      </c>
      <c r="D17" s="25" t="str">
        <f t="shared" si="3"/>
        <v>&amp;</v>
      </c>
      <c r="E17" s="26" t="str">
        <f t="shared" si="4"/>
        <v>&amp;</v>
      </c>
      <c r="F17" s="27" t="str">
        <f t="shared" si="5"/>
        <v>&amp;</v>
      </c>
      <c r="G17" s="28" t="str">
        <f t="shared" si="6"/>
        <v>&amp;</v>
      </c>
      <c r="H17" s="29" t="str">
        <f t="shared" si="7"/>
        <v>&amp;</v>
      </c>
    </row>
    <row r="18" spans="2:8" ht="15" x14ac:dyDescent="0.2">
      <c r="B18" s="23">
        <v>39</v>
      </c>
      <c r="C18" s="24" t="str">
        <f t="shared" si="8"/>
        <v>'</v>
      </c>
      <c r="D18" s="25" t="str">
        <f t="shared" si="3"/>
        <v>'</v>
      </c>
      <c r="E18" s="26" t="str">
        <f t="shared" si="4"/>
        <v>'</v>
      </c>
      <c r="F18" s="27" t="str">
        <f t="shared" si="5"/>
        <v>'</v>
      </c>
      <c r="G18" s="28" t="str">
        <f t="shared" si="6"/>
        <v>'</v>
      </c>
      <c r="H18" s="29" t="str">
        <f t="shared" si="7"/>
        <v>'</v>
      </c>
    </row>
    <row r="19" spans="2:8" ht="15" x14ac:dyDescent="0.2">
      <c r="B19" s="23">
        <v>40</v>
      </c>
      <c r="C19" s="24" t="str">
        <f t="shared" si="8"/>
        <v>(</v>
      </c>
      <c r="D19" s="25" t="str">
        <f t="shared" si="3"/>
        <v>(</v>
      </c>
      <c r="E19" s="26" t="str">
        <f t="shared" si="4"/>
        <v>(</v>
      </c>
      <c r="F19" s="27" t="str">
        <f t="shared" si="5"/>
        <v>(</v>
      </c>
      <c r="G19" s="28" t="str">
        <f t="shared" si="6"/>
        <v>(</v>
      </c>
      <c r="H19" s="29" t="str">
        <f t="shared" si="7"/>
        <v>(</v>
      </c>
    </row>
    <row r="20" spans="2:8" ht="15" x14ac:dyDescent="0.2">
      <c r="B20" s="23">
        <v>41</v>
      </c>
      <c r="C20" s="24" t="str">
        <f t="shared" si="8"/>
        <v>)</v>
      </c>
      <c r="D20" s="25" t="str">
        <f t="shared" si="3"/>
        <v>)</v>
      </c>
      <c r="E20" s="26" t="str">
        <f t="shared" si="4"/>
        <v>)</v>
      </c>
      <c r="F20" s="27" t="str">
        <f t="shared" si="5"/>
        <v>)</v>
      </c>
      <c r="G20" s="28" t="str">
        <f t="shared" si="6"/>
        <v>)</v>
      </c>
      <c r="H20" s="29" t="str">
        <f t="shared" si="7"/>
        <v>)</v>
      </c>
    </row>
    <row r="21" spans="2:8" ht="15" x14ac:dyDescent="0.2">
      <c r="B21" s="23">
        <v>42</v>
      </c>
      <c r="C21" s="24" t="str">
        <f t="shared" si="8"/>
        <v>*</v>
      </c>
      <c r="D21" s="25" t="str">
        <f t="shared" si="3"/>
        <v>*</v>
      </c>
      <c r="E21" s="26" t="str">
        <f t="shared" si="4"/>
        <v>*</v>
      </c>
      <c r="F21" s="27" t="str">
        <f t="shared" si="5"/>
        <v>*</v>
      </c>
      <c r="G21" s="28" t="str">
        <f t="shared" si="6"/>
        <v>*</v>
      </c>
      <c r="H21" s="29" t="str">
        <f t="shared" si="7"/>
        <v>*</v>
      </c>
    </row>
    <row r="22" spans="2:8" ht="15" x14ac:dyDescent="0.2">
      <c r="B22" s="23">
        <v>43</v>
      </c>
      <c r="C22" s="24" t="str">
        <f t="shared" si="8"/>
        <v>+</v>
      </c>
      <c r="D22" s="25" t="str">
        <f t="shared" si="3"/>
        <v>+</v>
      </c>
      <c r="E22" s="26" t="str">
        <f t="shared" si="4"/>
        <v>+</v>
      </c>
      <c r="F22" s="27" t="str">
        <f t="shared" si="5"/>
        <v>+</v>
      </c>
      <c r="G22" s="28" t="str">
        <f t="shared" si="6"/>
        <v>+</v>
      </c>
      <c r="H22" s="29" t="str">
        <f t="shared" si="7"/>
        <v>+</v>
      </c>
    </row>
    <row r="23" spans="2:8" ht="15" x14ac:dyDescent="0.2">
      <c r="B23" s="23">
        <v>44</v>
      </c>
      <c r="C23" s="24" t="str">
        <f t="shared" si="8"/>
        <v>,</v>
      </c>
      <c r="D23" s="25" t="str">
        <f t="shared" si="3"/>
        <v>,</v>
      </c>
      <c r="E23" s="26" t="str">
        <f t="shared" si="4"/>
        <v>,</v>
      </c>
      <c r="F23" s="27" t="str">
        <f t="shared" si="5"/>
        <v>,</v>
      </c>
      <c r="G23" s="28" t="str">
        <f t="shared" si="6"/>
        <v>,</v>
      </c>
      <c r="H23" s="29" t="str">
        <f t="shared" si="7"/>
        <v>,</v>
      </c>
    </row>
    <row r="24" spans="2:8" ht="15" x14ac:dyDescent="0.2">
      <c r="B24" s="23">
        <v>45</v>
      </c>
      <c r="C24" s="24" t="str">
        <f t="shared" si="8"/>
        <v>-</v>
      </c>
      <c r="D24" s="25" t="str">
        <f t="shared" si="3"/>
        <v>-</v>
      </c>
      <c r="E24" s="26" t="str">
        <f t="shared" si="4"/>
        <v>-</v>
      </c>
      <c r="F24" s="27" t="str">
        <f t="shared" si="5"/>
        <v>-</v>
      </c>
      <c r="G24" s="28" t="str">
        <f t="shared" si="6"/>
        <v>-</v>
      </c>
      <c r="H24" s="29" t="str">
        <f t="shared" si="7"/>
        <v>-</v>
      </c>
    </row>
    <row r="25" spans="2:8" ht="15" x14ac:dyDescent="0.2">
      <c r="B25" s="23">
        <v>46</v>
      </c>
      <c r="C25" s="24" t="str">
        <f t="shared" si="8"/>
        <v>.</v>
      </c>
      <c r="D25" s="25" t="str">
        <f t="shared" si="3"/>
        <v>.</v>
      </c>
      <c r="E25" s="26" t="str">
        <f t="shared" si="4"/>
        <v>.</v>
      </c>
      <c r="F25" s="27" t="str">
        <f t="shared" si="5"/>
        <v>.</v>
      </c>
      <c r="G25" s="28" t="str">
        <f t="shared" si="6"/>
        <v>.</v>
      </c>
      <c r="H25" s="29" t="str">
        <f t="shared" si="7"/>
        <v>.</v>
      </c>
    </row>
    <row r="26" spans="2:8" ht="15" x14ac:dyDescent="0.2">
      <c r="B26" s="23">
        <v>47</v>
      </c>
      <c r="C26" s="24" t="str">
        <f t="shared" si="8"/>
        <v>/</v>
      </c>
      <c r="D26" s="25" t="str">
        <f t="shared" si="3"/>
        <v>/</v>
      </c>
      <c r="E26" s="26" t="str">
        <f t="shared" si="4"/>
        <v>/</v>
      </c>
      <c r="F26" s="27" t="str">
        <f t="shared" si="5"/>
        <v>/</v>
      </c>
      <c r="G26" s="28" t="str">
        <f t="shared" si="6"/>
        <v>/</v>
      </c>
      <c r="H26" s="29" t="str">
        <f t="shared" si="7"/>
        <v>/</v>
      </c>
    </row>
    <row r="27" spans="2:8" ht="15" x14ac:dyDescent="0.2">
      <c r="B27" s="23">
        <v>48</v>
      </c>
      <c r="C27" s="24" t="str">
        <f t="shared" si="8"/>
        <v>0</v>
      </c>
      <c r="D27" s="25" t="str">
        <f t="shared" si="3"/>
        <v>0</v>
      </c>
      <c r="E27" s="26" t="str">
        <f t="shared" si="4"/>
        <v>0</v>
      </c>
      <c r="F27" s="27" t="str">
        <f t="shared" si="5"/>
        <v>0</v>
      </c>
      <c r="G27" s="28" t="str">
        <f t="shared" si="6"/>
        <v>0</v>
      </c>
      <c r="H27" s="29" t="str">
        <f t="shared" si="7"/>
        <v>0</v>
      </c>
    </row>
    <row r="28" spans="2:8" ht="15" x14ac:dyDescent="0.2">
      <c r="B28" s="23">
        <v>49</v>
      </c>
      <c r="C28" s="24" t="str">
        <f t="shared" si="8"/>
        <v>1</v>
      </c>
      <c r="D28" s="25" t="str">
        <f t="shared" si="3"/>
        <v>1</v>
      </c>
      <c r="E28" s="26" t="str">
        <f t="shared" si="4"/>
        <v>1</v>
      </c>
      <c r="F28" s="27" t="str">
        <f t="shared" si="5"/>
        <v>1</v>
      </c>
      <c r="G28" s="28" t="str">
        <f t="shared" si="6"/>
        <v>1</v>
      </c>
      <c r="H28" s="29" t="str">
        <f t="shared" si="7"/>
        <v>1</v>
      </c>
    </row>
    <row r="29" spans="2:8" ht="15" x14ac:dyDescent="0.2">
      <c r="B29" s="23">
        <v>50</v>
      </c>
      <c r="C29" s="24" t="str">
        <f t="shared" si="8"/>
        <v>2</v>
      </c>
      <c r="D29" s="25" t="str">
        <f t="shared" si="3"/>
        <v>2</v>
      </c>
      <c r="E29" s="26" t="str">
        <f t="shared" si="4"/>
        <v>2</v>
      </c>
      <c r="F29" s="27" t="str">
        <f t="shared" si="5"/>
        <v>2</v>
      </c>
      <c r="G29" s="28" t="str">
        <f t="shared" si="6"/>
        <v>2</v>
      </c>
      <c r="H29" s="29" t="str">
        <f t="shared" si="7"/>
        <v>2</v>
      </c>
    </row>
    <row r="30" spans="2:8" ht="15" x14ac:dyDescent="0.2">
      <c r="B30" s="23">
        <v>51</v>
      </c>
      <c r="C30" s="24" t="str">
        <f t="shared" si="8"/>
        <v>3</v>
      </c>
      <c r="D30" s="25" t="str">
        <f t="shared" si="3"/>
        <v>3</v>
      </c>
      <c r="E30" s="26" t="str">
        <f t="shared" si="4"/>
        <v>3</v>
      </c>
      <c r="F30" s="27" t="str">
        <f t="shared" si="5"/>
        <v>3</v>
      </c>
      <c r="G30" s="28" t="str">
        <f t="shared" si="6"/>
        <v>3</v>
      </c>
      <c r="H30" s="29" t="str">
        <f t="shared" si="7"/>
        <v>3</v>
      </c>
    </row>
    <row r="31" spans="2:8" ht="15" x14ac:dyDescent="0.2">
      <c r="B31" s="23">
        <v>52</v>
      </c>
      <c r="C31" s="24" t="str">
        <f t="shared" si="8"/>
        <v>4</v>
      </c>
      <c r="D31" s="25" t="str">
        <f t="shared" si="3"/>
        <v>4</v>
      </c>
      <c r="E31" s="26" t="str">
        <f t="shared" si="4"/>
        <v>4</v>
      </c>
      <c r="F31" s="27" t="str">
        <f t="shared" si="5"/>
        <v>4</v>
      </c>
      <c r="G31" s="28" t="str">
        <f t="shared" si="6"/>
        <v>4</v>
      </c>
      <c r="H31" s="29" t="str">
        <f t="shared" si="7"/>
        <v>4</v>
      </c>
    </row>
    <row r="32" spans="2:8" ht="15" x14ac:dyDescent="0.2">
      <c r="B32" s="23">
        <v>53</v>
      </c>
      <c r="C32" s="24" t="str">
        <f t="shared" si="8"/>
        <v>5</v>
      </c>
      <c r="D32" s="25" t="str">
        <f t="shared" si="3"/>
        <v>5</v>
      </c>
      <c r="E32" s="26" t="str">
        <f t="shared" si="4"/>
        <v>5</v>
      </c>
      <c r="F32" s="27" t="str">
        <f t="shared" si="5"/>
        <v>5</v>
      </c>
      <c r="G32" s="28" t="str">
        <f t="shared" si="6"/>
        <v>5</v>
      </c>
      <c r="H32" s="29" t="str">
        <f t="shared" si="7"/>
        <v>5</v>
      </c>
    </row>
    <row r="33" spans="2:8" ht="15" x14ac:dyDescent="0.2">
      <c r="B33" s="23">
        <v>54</v>
      </c>
      <c r="C33" s="24" t="str">
        <f t="shared" si="8"/>
        <v>6</v>
      </c>
      <c r="D33" s="25" t="str">
        <f t="shared" si="3"/>
        <v>6</v>
      </c>
      <c r="E33" s="26" t="str">
        <f t="shared" si="4"/>
        <v>6</v>
      </c>
      <c r="F33" s="27" t="str">
        <f t="shared" si="5"/>
        <v>6</v>
      </c>
      <c r="G33" s="28" t="str">
        <f t="shared" si="6"/>
        <v>6</v>
      </c>
      <c r="H33" s="29" t="str">
        <f t="shared" si="7"/>
        <v>6</v>
      </c>
    </row>
    <row r="34" spans="2:8" ht="15" x14ac:dyDescent="0.2">
      <c r="B34" s="23">
        <v>55</v>
      </c>
      <c r="C34" s="24" t="str">
        <f t="shared" si="8"/>
        <v>7</v>
      </c>
      <c r="D34" s="25" t="str">
        <f t="shared" si="3"/>
        <v>7</v>
      </c>
      <c r="E34" s="26" t="str">
        <f t="shared" si="4"/>
        <v>7</v>
      </c>
      <c r="F34" s="27" t="str">
        <f t="shared" si="5"/>
        <v>7</v>
      </c>
      <c r="G34" s="28" t="str">
        <f t="shared" si="6"/>
        <v>7</v>
      </c>
      <c r="H34" s="29" t="str">
        <f t="shared" si="7"/>
        <v>7</v>
      </c>
    </row>
    <row r="35" spans="2:8" ht="15" x14ac:dyDescent="0.2">
      <c r="B35" s="23">
        <v>56</v>
      </c>
      <c r="C35" s="24" t="str">
        <f t="shared" si="8"/>
        <v>8</v>
      </c>
      <c r="D35" s="25" t="str">
        <f t="shared" si="3"/>
        <v>8</v>
      </c>
      <c r="E35" s="26" t="str">
        <f t="shared" si="4"/>
        <v>8</v>
      </c>
      <c r="F35" s="27" t="str">
        <f t="shared" si="5"/>
        <v>8</v>
      </c>
      <c r="G35" s="28" t="str">
        <f t="shared" si="6"/>
        <v>8</v>
      </c>
      <c r="H35" s="29" t="str">
        <f t="shared" si="7"/>
        <v>8</v>
      </c>
    </row>
    <row r="36" spans="2:8" ht="15" x14ac:dyDescent="0.2">
      <c r="B36" s="23">
        <v>57</v>
      </c>
      <c r="C36" s="24" t="str">
        <f t="shared" si="8"/>
        <v>9</v>
      </c>
      <c r="D36" s="25" t="str">
        <f t="shared" si="3"/>
        <v>9</v>
      </c>
      <c r="E36" s="26" t="str">
        <f t="shared" si="4"/>
        <v>9</v>
      </c>
      <c r="F36" s="27" t="str">
        <f t="shared" si="5"/>
        <v>9</v>
      </c>
      <c r="G36" s="28" t="str">
        <f t="shared" si="6"/>
        <v>9</v>
      </c>
      <c r="H36" s="29" t="str">
        <f t="shared" si="7"/>
        <v>9</v>
      </c>
    </row>
    <row r="37" spans="2:8" ht="15" x14ac:dyDescent="0.2">
      <c r="B37" s="23">
        <v>58</v>
      </c>
      <c r="C37" s="24" t="str">
        <f t="shared" si="8"/>
        <v>:</v>
      </c>
      <c r="D37" s="25" t="str">
        <f t="shared" si="3"/>
        <v>:</v>
      </c>
      <c r="E37" s="26" t="str">
        <f t="shared" si="4"/>
        <v>:</v>
      </c>
      <c r="F37" s="27" t="str">
        <f t="shared" si="5"/>
        <v>:</v>
      </c>
      <c r="G37" s="28" t="str">
        <f t="shared" si="6"/>
        <v>:</v>
      </c>
      <c r="H37" s="29" t="str">
        <f t="shared" si="7"/>
        <v>:</v>
      </c>
    </row>
    <row r="38" spans="2:8" ht="15" x14ac:dyDescent="0.2">
      <c r="B38" s="23">
        <v>59</v>
      </c>
      <c r="C38" s="24" t="str">
        <f t="shared" si="8"/>
        <v>;</v>
      </c>
      <c r="D38" s="25" t="str">
        <f t="shared" si="3"/>
        <v>;</v>
      </c>
      <c r="E38" s="26" t="str">
        <f t="shared" si="4"/>
        <v>;</v>
      </c>
      <c r="F38" s="27" t="str">
        <f t="shared" si="5"/>
        <v>;</v>
      </c>
      <c r="G38" s="28" t="str">
        <f t="shared" si="6"/>
        <v>;</v>
      </c>
      <c r="H38" s="29" t="str">
        <f t="shared" si="7"/>
        <v>;</v>
      </c>
    </row>
    <row r="39" spans="2:8" ht="15" x14ac:dyDescent="0.2">
      <c r="B39" s="23">
        <v>60</v>
      </c>
      <c r="C39" s="24" t="str">
        <f t="shared" si="8"/>
        <v>&lt;</v>
      </c>
      <c r="D39" s="25" t="str">
        <f t="shared" si="3"/>
        <v>&lt;</v>
      </c>
      <c r="E39" s="26" t="str">
        <f t="shared" si="4"/>
        <v>&lt;</v>
      </c>
      <c r="F39" s="27" t="str">
        <f t="shared" si="5"/>
        <v>&lt;</v>
      </c>
      <c r="G39" s="28" t="str">
        <f t="shared" si="6"/>
        <v>&lt;</v>
      </c>
      <c r="H39" s="29" t="str">
        <f t="shared" si="7"/>
        <v>&lt;</v>
      </c>
    </row>
    <row r="40" spans="2:8" ht="15" x14ac:dyDescent="0.2">
      <c r="B40" s="23">
        <v>61</v>
      </c>
      <c r="C40" s="24" t="str">
        <f t="shared" si="8"/>
        <v>=</v>
      </c>
      <c r="D40" s="25" t="str">
        <f t="shared" si="3"/>
        <v>=</v>
      </c>
      <c r="E40" s="26" t="str">
        <f t="shared" si="4"/>
        <v>=</v>
      </c>
      <c r="F40" s="27" t="str">
        <f t="shared" si="5"/>
        <v>=</v>
      </c>
      <c r="G40" s="28" t="str">
        <f t="shared" si="6"/>
        <v>=</v>
      </c>
      <c r="H40" s="29" t="str">
        <f t="shared" si="7"/>
        <v>=</v>
      </c>
    </row>
    <row r="41" spans="2:8" ht="15" x14ac:dyDescent="0.2">
      <c r="B41" s="23">
        <v>62</v>
      </c>
      <c r="C41" s="24" t="str">
        <f t="shared" si="8"/>
        <v>&gt;</v>
      </c>
      <c r="D41" s="25" t="str">
        <f t="shared" si="3"/>
        <v>&gt;</v>
      </c>
      <c r="E41" s="26" t="str">
        <f t="shared" si="4"/>
        <v>&gt;</v>
      </c>
      <c r="F41" s="27" t="str">
        <f t="shared" si="5"/>
        <v>&gt;</v>
      </c>
      <c r="G41" s="28" t="str">
        <f t="shared" si="6"/>
        <v>&gt;</v>
      </c>
      <c r="H41" s="29" t="str">
        <f t="shared" si="7"/>
        <v>&gt;</v>
      </c>
    </row>
    <row r="42" spans="2:8" ht="15" x14ac:dyDescent="0.2">
      <c r="B42" s="23">
        <v>63</v>
      </c>
      <c r="C42" s="24" t="str">
        <f t="shared" si="8"/>
        <v>?</v>
      </c>
      <c r="D42" s="25" t="str">
        <f t="shared" si="3"/>
        <v>?</v>
      </c>
      <c r="E42" s="26" t="str">
        <f t="shared" si="4"/>
        <v>?</v>
      </c>
      <c r="F42" s="27" t="str">
        <f t="shared" si="5"/>
        <v>?</v>
      </c>
      <c r="G42" s="28" t="str">
        <f t="shared" si="6"/>
        <v>?</v>
      </c>
      <c r="H42" s="29" t="str">
        <f t="shared" si="7"/>
        <v>?</v>
      </c>
    </row>
    <row r="43" spans="2:8" ht="15" x14ac:dyDescent="0.2">
      <c r="B43" s="23">
        <v>64</v>
      </c>
      <c r="C43" s="24" t="str">
        <f t="shared" si="8"/>
        <v>@</v>
      </c>
      <c r="D43" s="25" t="str">
        <f t="shared" si="3"/>
        <v>@</v>
      </c>
      <c r="E43" s="26" t="str">
        <f t="shared" si="4"/>
        <v>@</v>
      </c>
      <c r="F43" s="27" t="str">
        <f t="shared" si="5"/>
        <v>@</v>
      </c>
      <c r="G43" s="28" t="str">
        <f t="shared" si="6"/>
        <v>@</v>
      </c>
      <c r="H43" s="29" t="str">
        <f t="shared" si="7"/>
        <v>@</v>
      </c>
    </row>
    <row r="44" spans="2:8" ht="15" x14ac:dyDescent="0.2">
      <c r="B44" s="23">
        <v>65</v>
      </c>
      <c r="C44" s="24" t="str">
        <f t="shared" si="8"/>
        <v>A</v>
      </c>
      <c r="D44" s="25" t="str">
        <f t="shared" si="3"/>
        <v>A</v>
      </c>
      <c r="E44" s="26" t="str">
        <f t="shared" si="4"/>
        <v>A</v>
      </c>
      <c r="F44" s="27" t="str">
        <f t="shared" si="5"/>
        <v>A</v>
      </c>
      <c r="G44" s="28" t="str">
        <f t="shared" si="6"/>
        <v>A</v>
      </c>
      <c r="H44" s="29" t="str">
        <f t="shared" si="7"/>
        <v>A</v>
      </c>
    </row>
    <row r="45" spans="2:8" ht="15" x14ac:dyDescent="0.2">
      <c r="B45" s="23">
        <v>66</v>
      </c>
      <c r="C45" s="24" t="str">
        <f t="shared" ref="C45:C79" si="9">CHAR(B45)</f>
        <v>B</v>
      </c>
      <c r="D45" s="25" t="str">
        <f t="shared" ref="D45:D79" si="10">CHAR(B45)</f>
        <v>B</v>
      </c>
      <c r="E45" s="26" t="str">
        <f t="shared" ref="E45:E79" si="11">CHAR(B45)</f>
        <v>B</v>
      </c>
      <c r="F45" s="27" t="str">
        <f t="shared" ref="F45:F79" si="12">CHAR(B45)</f>
        <v>B</v>
      </c>
      <c r="G45" s="28" t="str">
        <f t="shared" ref="G45:G79" si="13">CHAR(B45)</f>
        <v>B</v>
      </c>
      <c r="H45" s="29" t="str">
        <f t="shared" ref="H45:H79" si="14">CHAR(B45)</f>
        <v>B</v>
      </c>
    </row>
    <row r="46" spans="2:8" ht="15" x14ac:dyDescent="0.2">
      <c r="B46" s="23">
        <v>67</v>
      </c>
      <c r="C46" s="24" t="str">
        <f t="shared" si="9"/>
        <v>C</v>
      </c>
      <c r="D46" s="25" t="str">
        <f t="shared" si="10"/>
        <v>C</v>
      </c>
      <c r="E46" s="26" t="str">
        <f t="shared" si="11"/>
        <v>C</v>
      </c>
      <c r="F46" s="27" t="str">
        <f t="shared" si="12"/>
        <v>C</v>
      </c>
      <c r="G46" s="28" t="str">
        <f t="shared" si="13"/>
        <v>C</v>
      </c>
      <c r="H46" s="29" t="str">
        <f t="shared" si="14"/>
        <v>C</v>
      </c>
    </row>
    <row r="47" spans="2:8" ht="15" x14ac:dyDescent="0.2">
      <c r="B47" s="23">
        <v>68</v>
      </c>
      <c r="C47" s="24" t="str">
        <f t="shared" si="9"/>
        <v>D</v>
      </c>
      <c r="D47" s="25" t="str">
        <f t="shared" si="10"/>
        <v>D</v>
      </c>
      <c r="E47" s="26" t="str">
        <f t="shared" si="11"/>
        <v>D</v>
      </c>
      <c r="F47" s="27" t="str">
        <f t="shared" si="12"/>
        <v>D</v>
      </c>
      <c r="G47" s="28" t="str">
        <f t="shared" si="13"/>
        <v>D</v>
      </c>
      <c r="H47" s="29" t="str">
        <f t="shared" si="14"/>
        <v>D</v>
      </c>
    </row>
    <row r="48" spans="2:8" ht="15" x14ac:dyDescent="0.2">
      <c r="B48" s="23">
        <v>69</v>
      </c>
      <c r="C48" s="24" t="str">
        <f t="shared" si="9"/>
        <v>E</v>
      </c>
      <c r="D48" s="25" t="str">
        <f t="shared" si="10"/>
        <v>E</v>
      </c>
      <c r="E48" s="26" t="str">
        <f t="shared" si="11"/>
        <v>E</v>
      </c>
      <c r="F48" s="27" t="str">
        <f t="shared" si="12"/>
        <v>E</v>
      </c>
      <c r="G48" s="28" t="str">
        <f t="shared" si="13"/>
        <v>E</v>
      </c>
      <c r="H48" s="29" t="str">
        <f t="shared" si="14"/>
        <v>E</v>
      </c>
    </row>
    <row r="49" spans="2:8" ht="15" x14ac:dyDescent="0.2">
      <c r="B49" s="23">
        <v>70</v>
      </c>
      <c r="C49" s="24" t="str">
        <f t="shared" si="9"/>
        <v>F</v>
      </c>
      <c r="D49" s="25" t="str">
        <f t="shared" si="10"/>
        <v>F</v>
      </c>
      <c r="E49" s="26" t="str">
        <f t="shared" si="11"/>
        <v>F</v>
      </c>
      <c r="F49" s="27" t="str">
        <f t="shared" si="12"/>
        <v>F</v>
      </c>
      <c r="G49" s="28" t="str">
        <f t="shared" si="13"/>
        <v>F</v>
      </c>
      <c r="H49" s="29" t="str">
        <f t="shared" si="14"/>
        <v>F</v>
      </c>
    </row>
    <row r="50" spans="2:8" ht="15" x14ac:dyDescent="0.2">
      <c r="B50" s="23">
        <v>71</v>
      </c>
      <c r="C50" s="24" t="str">
        <f t="shared" si="9"/>
        <v>G</v>
      </c>
      <c r="D50" s="25" t="str">
        <f t="shared" si="10"/>
        <v>G</v>
      </c>
      <c r="E50" s="26" t="str">
        <f t="shared" si="11"/>
        <v>G</v>
      </c>
      <c r="F50" s="27" t="str">
        <f t="shared" si="12"/>
        <v>G</v>
      </c>
      <c r="G50" s="28" t="str">
        <f t="shared" si="13"/>
        <v>G</v>
      </c>
      <c r="H50" s="29" t="str">
        <f t="shared" si="14"/>
        <v>G</v>
      </c>
    </row>
    <row r="51" spans="2:8" ht="15" x14ac:dyDescent="0.2">
      <c r="B51" s="23">
        <v>72</v>
      </c>
      <c r="C51" s="24" t="str">
        <f t="shared" si="9"/>
        <v>H</v>
      </c>
      <c r="D51" s="25" t="str">
        <f t="shared" si="10"/>
        <v>H</v>
      </c>
      <c r="E51" s="26" t="str">
        <f t="shared" si="11"/>
        <v>H</v>
      </c>
      <c r="F51" s="27" t="str">
        <f t="shared" si="12"/>
        <v>H</v>
      </c>
      <c r="G51" s="28" t="str">
        <f t="shared" si="13"/>
        <v>H</v>
      </c>
      <c r="H51" s="29" t="str">
        <f t="shared" si="14"/>
        <v>H</v>
      </c>
    </row>
    <row r="52" spans="2:8" ht="15" x14ac:dyDescent="0.2">
      <c r="B52" s="23">
        <v>73</v>
      </c>
      <c r="C52" s="24" t="str">
        <f t="shared" si="9"/>
        <v>I</v>
      </c>
      <c r="D52" s="25" t="str">
        <f t="shared" si="10"/>
        <v>I</v>
      </c>
      <c r="E52" s="26" t="str">
        <f t="shared" si="11"/>
        <v>I</v>
      </c>
      <c r="F52" s="27" t="str">
        <f t="shared" si="12"/>
        <v>I</v>
      </c>
      <c r="G52" s="28" t="str">
        <f t="shared" si="13"/>
        <v>I</v>
      </c>
      <c r="H52" s="29" t="str">
        <f t="shared" si="14"/>
        <v>I</v>
      </c>
    </row>
    <row r="53" spans="2:8" ht="15" x14ac:dyDescent="0.2">
      <c r="B53" s="23">
        <v>74</v>
      </c>
      <c r="C53" s="24" t="str">
        <f t="shared" si="9"/>
        <v>J</v>
      </c>
      <c r="D53" s="25" t="str">
        <f t="shared" si="10"/>
        <v>J</v>
      </c>
      <c r="E53" s="26" t="str">
        <f t="shared" si="11"/>
        <v>J</v>
      </c>
      <c r="F53" s="27" t="str">
        <f t="shared" si="12"/>
        <v>J</v>
      </c>
      <c r="G53" s="28" t="str">
        <f t="shared" si="13"/>
        <v>J</v>
      </c>
      <c r="H53" s="29" t="str">
        <f t="shared" si="14"/>
        <v>J</v>
      </c>
    </row>
    <row r="54" spans="2:8" ht="15" x14ac:dyDescent="0.2">
      <c r="B54" s="23">
        <v>75</v>
      </c>
      <c r="C54" s="24" t="str">
        <f t="shared" si="9"/>
        <v>K</v>
      </c>
      <c r="D54" s="25" t="str">
        <f t="shared" si="10"/>
        <v>K</v>
      </c>
      <c r="E54" s="26" t="str">
        <f t="shared" si="11"/>
        <v>K</v>
      </c>
      <c r="F54" s="27" t="str">
        <f t="shared" si="12"/>
        <v>K</v>
      </c>
      <c r="G54" s="28" t="str">
        <f t="shared" si="13"/>
        <v>K</v>
      </c>
      <c r="H54" s="29" t="str">
        <f t="shared" si="14"/>
        <v>K</v>
      </c>
    </row>
    <row r="55" spans="2:8" ht="15" x14ac:dyDescent="0.2">
      <c r="B55" s="23">
        <v>76</v>
      </c>
      <c r="C55" s="24" t="str">
        <f t="shared" si="9"/>
        <v>L</v>
      </c>
      <c r="D55" s="25" t="str">
        <f t="shared" si="10"/>
        <v>L</v>
      </c>
      <c r="E55" s="26" t="str">
        <f t="shared" si="11"/>
        <v>L</v>
      </c>
      <c r="F55" s="27" t="str">
        <f t="shared" si="12"/>
        <v>L</v>
      </c>
      <c r="G55" s="28" t="str">
        <f t="shared" si="13"/>
        <v>L</v>
      </c>
      <c r="H55" s="29" t="str">
        <f t="shared" si="14"/>
        <v>L</v>
      </c>
    </row>
    <row r="56" spans="2:8" ht="15" x14ac:dyDescent="0.2">
      <c r="B56" s="23">
        <v>77</v>
      </c>
      <c r="C56" s="24" t="str">
        <f t="shared" si="9"/>
        <v>M</v>
      </c>
      <c r="D56" s="25" t="str">
        <f t="shared" si="10"/>
        <v>M</v>
      </c>
      <c r="E56" s="26" t="str">
        <f t="shared" si="11"/>
        <v>M</v>
      </c>
      <c r="F56" s="27" t="str">
        <f t="shared" si="12"/>
        <v>M</v>
      </c>
      <c r="G56" s="28" t="str">
        <f t="shared" si="13"/>
        <v>M</v>
      </c>
      <c r="H56" s="29" t="str">
        <f t="shared" si="14"/>
        <v>M</v>
      </c>
    </row>
    <row r="57" spans="2:8" ht="15" x14ac:dyDescent="0.2">
      <c r="B57" s="23">
        <v>78</v>
      </c>
      <c r="C57" s="24" t="str">
        <f t="shared" si="9"/>
        <v>N</v>
      </c>
      <c r="D57" s="25" t="str">
        <f t="shared" si="10"/>
        <v>N</v>
      </c>
      <c r="E57" s="26" t="str">
        <f t="shared" si="11"/>
        <v>N</v>
      </c>
      <c r="F57" s="27" t="str">
        <f t="shared" si="12"/>
        <v>N</v>
      </c>
      <c r="G57" s="28" t="str">
        <f t="shared" si="13"/>
        <v>N</v>
      </c>
      <c r="H57" s="29" t="str">
        <f t="shared" si="14"/>
        <v>N</v>
      </c>
    </row>
    <row r="58" spans="2:8" ht="15" x14ac:dyDescent="0.2">
      <c r="B58" s="23">
        <v>79</v>
      </c>
      <c r="C58" s="24" t="str">
        <f t="shared" si="9"/>
        <v>O</v>
      </c>
      <c r="D58" s="25" t="str">
        <f t="shared" si="10"/>
        <v>O</v>
      </c>
      <c r="E58" s="26" t="str">
        <f t="shared" si="11"/>
        <v>O</v>
      </c>
      <c r="F58" s="27" t="str">
        <f t="shared" si="12"/>
        <v>O</v>
      </c>
      <c r="G58" s="28" t="str">
        <f t="shared" si="13"/>
        <v>O</v>
      </c>
      <c r="H58" s="29" t="str">
        <f t="shared" si="14"/>
        <v>O</v>
      </c>
    </row>
    <row r="59" spans="2:8" ht="15" x14ac:dyDescent="0.2">
      <c r="B59" s="23">
        <v>80</v>
      </c>
      <c r="C59" s="24" t="str">
        <f t="shared" si="9"/>
        <v>P</v>
      </c>
      <c r="D59" s="25" t="str">
        <f t="shared" si="10"/>
        <v>P</v>
      </c>
      <c r="E59" s="26" t="str">
        <f t="shared" si="11"/>
        <v>P</v>
      </c>
      <c r="F59" s="27" t="str">
        <f t="shared" si="12"/>
        <v>P</v>
      </c>
      <c r="G59" s="28" t="str">
        <f t="shared" si="13"/>
        <v>P</v>
      </c>
      <c r="H59" s="29" t="str">
        <f t="shared" si="14"/>
        <v>P</v>
      </c>
    </row>
    <row r="60" spans="2:8" ht="15" x14ac:dyDescent="0.2">
      <c r="B60" s="23">
        <v>81</v>
      </c>
      <c r="C60" s="24" t="str">
        <f t="shared" si="9"/>
        <v>Q</v>
      </c>
      <c r="D60" s="25" t="str">
        <f t="shared" si="10"/>
        <v>Q</v>
      </c>
      <c r="E60" s="26" t="str">
        <f t="shared" si="11"/>
        <v>Q</v>
      </c>
      <c r="F60" s="27" t="str">
        <f t="shared" si="12"/>
        <v>Q</v>
      </c>
      <c r="G60" s="28" t="str">
        <f t="shared" si="13"/>
        <v>Q</v>
      </c>
      <c r="H60" s="29" t="str">
        <f t="shared" si="14"/>
        <v>Q</v>
      </c>
    </row>
    <row r="61" spans="2:8" ht="15" x14ac:dyDescent="0.2">
      <c r="B61" s="23">
        <v>82</v>
      </c>
      <c r="C61" s="24" t="str">
        <f t="shared" si="9"/>
        <v>R</v>
      </c>
      <c r="D61" s="25" t="str">
        <f t="shared" si="10"/>
        <v>R</v>
      </c>
      <c r="E61" s="26" t="str">
        <f t="shared" si="11"/>
        <v>R</v>
      </c>
      <c r="F61" s="27" t="str">
        <f t="shared" si="12"/>
        <v>R</v>
      </c>
      <c r="G61" s="28" t="str">
        <f t="shared" si="13"/>
        <v>R</v>
      </c>
      <c r="H61" s="29" t="str">
        <f t="shared" si="14"/>
        <v>R</v>
      </c>
    </row>
    <row r="62" spans="2:8" ht="15" x14ac:dyDescent="0.2">
      <c r="B62" s="23">
        <v>83</v>
      </c>
      <c r="C62" s="24" t="str">
        <f t="shared" si="9"/>
        <v>S</v>
      </c>
      <c r="D62" s="25" t="str">
        <f t="shared" si="10"/>
        <v>S</v>
      </c>
      <c r="E62" s="26" t="str">
        <f t="shared" si="11"/>
        <v>S</v>
      </c>
      <c r="F62" s="27" t="str">
        <f t="shared" si="12"/>
        <v>S</v>
      </c>
      <c r="G62" s="28" t="str">
        <f t="shared" si="13"/>
        <v>S</v>
      </c>
      <c r="H62" s="29" t="str">
        <f t="shared" si="14"/>
        <v>S</v>
      </c>
    </row>
    <row r="63" spans="2:8" ht="15" x14ac:dyDescent="0.2">
      <c r="B63" s="23">
        <v>84</v>
      </c>
      <c r="C63" s="24" t="str">
        <f t="shared" si="9"/>
        <v>T</v>
      </c>
      <c r="D63" s="25" t="str">
        <f t="shared" si="10"/>
        <v>T</v>
      </c>
      <c r="E63" s="26" t="str">
        <f t="shared" si="11"/>
        <v>T</v>
      </c>
      <c r="F63" s="27" t="str">
        <f t="shared" si="12"/>
        <v>T</v>
      </c>
      <c r="G63" s="28" t="str">
        <f t="shared" si="13"/>
        <v>T</v>
      </c>
      <c r="H63" s="29" t="str">
        <f t="shared" si="14"/>
        <v>T</v>
      </c>
    </row>
    <row r="64" spans="2:8" ht="15" x14ac:dyDescent="0.2">
      <c r="B64" s="23">
        <v>85</v>
      </c>
      <c r="C64" s="24" t="str">
        <f t="shared" si="9"/>
        <v>U</v>
      </c>
      <c r="D64" s="25" t="str">
        <f t="shared" si="10"/>
        <v>U</v>
      </c>
      <c r="E64" s="26" t="str">
        <f t="shared" si="11"/>
        <v>U</v>
      </c>
      <c r="F64" s="27" t="str">
        <f t="shared" si="12"/>
        <v>U</v>
      </c>
      <c r="G64" s="28" t="str">
        <f t="shared" si="13"/>
        <v>U</v>
      </c>
      <c r="H64" s="29" t="str">
        <f t="shared" si="14"/>
        <v>U</v>
      </c>
    </row>
    <row r="65" spans="2:8" ht="15" x14ac:dyDescent="0.2">
      <c r="B65" s="23">
        <v>86</v>
      </c>
      <c r="C65" s="24" t="str">
        <f t="shared" si="9"/>
        <v>V</v>
      </c>
      <c r="D65" s="25" t="str">
        <f t="shared" si="10"/>
        <v>V</v>
      </c>
      <c r="E65" s="26" t="str">
        <f t="shared" si="11"/>
        <v>V</v>
      </c>
      <c r="F65" s="27" t="str">
        <f t="shared" si="12"/>
        <v>V</v>
      </c>
      <c r="G65" s="28" t="str">
        <f t="shared" si="13"/>
        <v>V</v>
      </c>
      <c r="H65" s="29" t="str">
        <f t="shared" si="14"/>
        <v>V</v>
      </c>
    </row>
    <row r="66" spans="2:8" ht="15" x14ac:dyDescent="0.2">
      <c r="B66" s="23">
        <v>87</v>
      </c>
      <c r="C66" s="24" t="str">
        <f t="shared" si="9"/>
        <v>W</v>
      </c>
      <c r="D66" s="25" t="str">
        <f t="shared" si="10"/>
        <v>W</v>
      </c>
      <c r="E66" s="26" t="str">
        <f t="shared" si="11"/>
        <v>W</v>
      </c>
      <c r="F66" s="27" t="str">
        <f t="shared" si="12"/>
        <v>W</v>
      </c>
      <c r="G66" s="28" t="str">
        <f t="shared" si="13"/>
        <v>W</v>
      </c>
      <c r="H66" s="29" t="str">
        <f t="shared" si="14"/>
        <v>W</v>
      </c>
    </row>
    <row r="67" spans="2:8" ht="15" x14ac:dyDescent="0.2">
      <c r="B67" s="23">
        <v>88</v>
      </c>
      <c r="C67" s="24" t="str">
        <f t="shared" si="9"/>
        <v>X</v>
      </c>
      <c r="D67" s="25" t="str">
        <f t="shared" si="10"/>
        <v>X</v>
      </c>
      <c r="E67" s="26" t="str">
        <f t="shared" si="11"/>
        <v>X</v>
      </c>
      <c r="F67" s="27" t="str">
        <f t="shared" si="12"/>
        <v>X</v>
      </c>
      <c r="G67" s="28" t="str">
        <f t="shared" si="13"/>
        <v>X</v>
      </c>
      <c r="H67" s="29" t="str">
        <f t="shared" si="14"/>
        <v>X</v>
      </c>
    </row>
    <row r="68" spans="2:8" ht="15" x14ac:dyDescent="0.2">
      <c r="B68" s="23">
        <v>89</v>
      </c>
      <c r="C68" s="24" t="str">
        <f t="shared" si="9"/>
        <v>Y</v>
      </c>
      <c r="D68" s="25" t="str">
        <f t="shared" si="10"/>
        <v>Y</v>
      </c>
      <c r="E68" s="26" t="str">
        <f t="shared" si="11"/>
        <v>Y</v>
      </c>
      <c r="F68" s="27" t="str">
        <f t="shared" si="12"/>
        <v>Y</v>
      </c>
      <c r="G68" s="28" t="str">
        <f t="shared" si="13"/>
        <v>Y</v>
      </c>
      <c r="H68" s="29" t="str">
        <f t="shared" si="14"/>
        <v>Y</v>
      </c>
    </row>
    <row r="69" spans="2:8" ht="15" x14ac:dyDescent="0.2">
      <c r="B69" s="23">
        <v>90</v>
      </c>
      <c r="C69" s="24" t="str">
        <f t="shared" si="9"/>
        <v>Z</v>
      </c>
      <c r="D69" s="25" t="str">
        <f t="shared" si="10"/>
        <v>Z</v>
      </c>
      <c r="E69" s="26" t="str">
        <f t="shared" si="11"/>
        <v>Z</v>
      </c>
      <c r="F69" s="27" t="str">
        <f t="shared" si="12"/>
        <v>Z</v>
      </c>
      <c r="G69" s="28" t="str">
        <f t="shared" si="13"/>
        <v>Z</v>
      </c>
      <c r="H69" s="29" t="str">
        <f t="shared" si="14"/>
        <v>Z</v>
      </c>
    </row>
    <row r="70" spans="2:8" ht="15" x14ac:dyDescent="0.2">
      <c r="B70" s="23">
        <v>91</v>
      </c>
      <c r="C70" s="24" t="str">
        <f t="shared" si="9"/>
        <v>[</v>
      </c>
      <c r="D70" s="25" t="str">
        <f t="shared" si="10"/>
        <v>[</v>
      </c>
      <c r="E70" s="26" t="str">
        <f t="shared" si="11"/>
        <v>[</v>
      </c>
      <c r="F70" s="27" t="str">
        <f t="shared" si="12"/>
        <v>[</v>
      </c>
      <c r="G70" s="28" t="str">
        <f t="shared" si="13"/>
        <v>[</v>
      </c>
      <c r="H70" s="29" t="str">
        <f t="shared" si="14"/>
        <v>[</v>
      </c>
    </row>
    <row r="71" spans="2:8" ht="15" x14ac:dyDescent="0.2">
      <c r="B71" s="23">
        <v>92</v>
      </c>
      <c r="C71" s="24" t="str">
        <f t="shared" si="9"/>
        <v>\</v>
      </c>
      <c r="D71" s="25" t="str">
        <f t="shared" si="10"/>
        <v>\</v>
      </c>
      <c r="E71" s="26" t="str">
        <f t="shared" si="11"/>
        <v>\</v>
      </c>
      <c r="F71" s="27" t="str">
        <f t="shared" si="12"/>
        <v>\</v>
      </c>
      <c r="G71" s="28" t="str">
        <f t="shared" si="13"/>
        <v>\</v>
      </c>
      <c r="H71" s="29" t="str">
        <f t="shared" si="14"/>
        <v>\</v>
      </c>
    </row>
    <row r="72" spans="2:8" ht="15" x14ac:dyDescent="0.2">
      <c r="B72" s="23">
        <v>93</v>
      </c>
      <c r="C72" s="24" t="str">
        <f t="shared" si="9"/>
        <v>]</v>
      </c>
      <c r="D72" s="25" t="str">
        <f t="shared" si="10"/>
        <v>]</v>
      </c>
      <c r="E72" s="26" t="str">
        <f t="shared" si="11"/>
        <v>]</v>
      </c>
      <c r="F72" s="27" t="str">
        <f t="shared" si="12"/>
        <v>]</v>
      </c>
      <c r="G72" s="28" t="str">
        <f t="shared" si="13"/>
        <v>]</v>
      </c>
      <c r="H72" s="29" t="str">
        <f t="shared" si="14"/>
        <v>]</v>
      </c>
    </row>
    <row r="73" spans="2:8" ht="15" x14ac:dyDescent="0.2">
      <c r="B73" s="23">
        <v>94</v>
      </c>
      <c r="C73" s="24" t="str">
        <f t="shared" si="9"/>
        <v>^</v>
      </c>
      <c r="D73" s="25" t="str">
        <f t="shared" si="10"/>
        <v>^</v>
      </c>
      <c r="E73" s="26" t="str">
        <f t="shared" si="11"/>
        <v>^</v>
      </c>
      <c r="F73" s="27" t="str">
        <f t="shared" si="12"/>
        <v>^</v>
      </c>
      <c r="G73" s="28" t="str">
        <f t="shared" si="13"/>
        <v>^</v>
      </c>
      <c r="H73" s="29" t="str">
        <f t="shared" si="14"/>
        <v>^</v>
      </c>
    </row>
    <row r="74" spans="2:8" ht="15" x14ac:dyDescent="0.2">
      <c r="B74" s="23">
        <v>95</v>
      </c>
      <c r="C74" s="24" t="str">
        <f t="shared" si="9"/>
        <v>_</v>
      </c>
      <c r="D74" s="25" t="str">
        <f t="shared" si="10"/>
        <v>_</v>
      </c>
      <c r="E74" s="26" t="str">
        <f t="shared" si="11"/>
        <v>_</v>
      </c>
      <c r="F74" s="27" t="str">
        <f t="shared" si="12"/>
        <v>_</v>
      </c>
      <c r="G74" s="28" t="str">
        <f t="shared" si="13"/>
        <v>_</v>
      </c>
      <c r="H74" s="29" t="str">
        <f t="shared" si="14"/>
        <v>_</v>
      </c>
    </row>
    <row r="75" spans="2:8" ht="15" x14ac:dyDescent="0.2">
      <c r="B75" s="23">
        <v>96</v>
      </c>
      <c r="C75" s="24" t="str">
        <f t="shared" si="9"/>
        <v>`</v>
      </c>
      <c r="D75" s="25" t="str">
        <f t="shared" si="10"/>
        <v>`</v>
      </c>
      <c r="E75" s="26" t="str">
        <f t="shared" si="11"/>
        <v>`</v>
      </c>
      <c r="F75" s="27" t="str">
        <f t="shared" si="12"/>
        <v>`</v>
      </c>
      <c r="G75" s="28" t="str">
        <f t="shared" si="13"/>
        <v>`</v>
      </c>
      <c r="H75" s="29" t="str">
        <f t="shared" si="14"/>
        <v>`</v>
      </c>
    </row>
    <row r="76" spans="2:8" ht="15" x14ac:dyDescent="0.2">
      <c r="B76" s="23">
        <v>97</v>
      </c>
      <c r="C76" s="24" t="str">
        <f t="shared" si="9"/>
        <v>a</v>
      </c>
      <c r="D76" s="25" t="str">
        <f t="shared" si="10"/>
        <v>a</v>
      </c>
      <c r="E76" s="26" t="str">
        <f t="shared" si="11"/>
        <v>a</v>
      </c>
      <c r="F76" s="27" t="str">
        <f t="shared" si="12"/>
        <v>a</v>
      </c>
      <c r="G76" s="28" t="str">
        <f t="shared" si="13"/>
        <v>a</v>
      </c>
      <c r="H76" s="29" t="str">
        <f t="shared" si="14"/>
        <v>a</v>
      </c>
    </row>
    <row r="77" spans="2:8" ht="15" x14ac:dyDescent="0.2">
      <c r="B77" s="23">
        <v>98</v>
      </c>
      <c r="C77" s="24" t="str">
        <f t="shared" si="9"/>
        <v>b</v>
      </c>
      <c r="D77" s="25" t="str">
        <f t="shared" si="10"/>
        <v>b</v>
      </c>
      <c r="E77" s="26" t="str">
        <f t="shared" si="11"/>
        <v>b</v>
      </c>
      <c r="F77" s="27" t="str">
        <f t="shared" si="12"/>
        <v>b</v>
      </c>
      <c r="G77" s="28" t="str">
        <f t="shared" si="13"/>
        <v>b</v>
      </c>
      <c r="H77" s="29" t="str">
        <f t="shared" si="14"/>
        <v>b</v>
      </c>
    </row>
    <row r="78" spans="2:8" ht="15" x14ac:dyDescent="0.2">
      <c r="B78" s="30">
        <v>99</v>
      </c>
      <c r="C78" s="31" t="str">
        <f t="shared" si="9"/>
        <v>c</v>
      </c>
      <c r="D78" s="32" t="str">
        <f t="shared" si="10"/>
        <v>c</v>
      </c>
      <c r="E78" s="33" t="str">
        <f t="shared" si="11"/>
        <v>c</v>
      </c>
      <c r="F78" s="34" t="str">
        <f t="shared" si="12"/>
        <v>c</v>
      </c>
      <c r="G78" s="35" t="str">
        <f t="shared" si="13"/>
        <v>c</v>
      </c>
      <c r="H78" s="36" t="str">
        <f t="shared" si="14"/>
        <v>c</v>
      </c>
    </row>
    <row r="79" spans="2:8" ht="15" customHeight="1" x14ac:dyDescent="0.2">
      <c r="B79" s="30">
        <v>100</v>
      </c>
      <c r="C79" s="31" t="str">
        <f t="shared" si="9"/>
        <v>d</v>
      </c>
      <c r="D79" s="32" t="str">
        <f t="shared" si="10"/>
        <v>d</v>
      </c>
      <c r="E79" s="33" t="str">
        <f t="shared" si="11"/>
        <v>d</v>
      </c>
      <c r="F79" s="34" t="str">
        <f t="shared" si="12"/>
        <v>d</v>
      </c>
      <c r="G79" s="35" t="str">
        <f t="shared" si="13"/>
        <v>d</v>
      </c>
      <c r="H79" s="37" t="str">
        <f t="shared" si="14"/>
        <v>d</v>
      </c>
    </row>
    <row r="80" spans="2:8" ht="19.5" customHeight="1" x14ac:dyDescent="0.2">
      <c r="B80" s="5"/>
    </row>
    <row r="81" spans="2:2" ht="16.5" customHeight="1" x14ac:dyDescent="0.2">
      <c r="B81" s="5"/>
    </row>
    <row r="82" spans="2:2" ht="16.5" customHeight="1" x14ac:dyDescent="0.2">
      <c r="B82" s="5"/>
    </row>
  </sheetData>
  <mergeCells count="4">
    <mergeCell ref="C10:H10"/>
    <mergeCell ref="B10:B11"/>
    <mergeCell ref="C6:H6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47625</xdr:colOff>
                    <xdr:row>6</xdr:row>
                    <xdr:rowOff>19050</xdr:rowOff>
                  </from>
                  <to>
                    <xdr:col>1</xdr:col>
                    <xdr:colOff>533400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F17"/>
  <sheetViews>
    <sheetView showGridLines="0" workbookViewId="0">
      <selection activeCell="D8" sqref="D8:D16"/>
    </sheetView>
  </sheetViews>
  <sheetFormatPr defaultRowHeight="15" customHeight="1" x14ac:dyDescent="0.2"/>
  <cols>
    <col min="1" max="1" width="5.7109375" style="38" customWidth="1"/>
    <col min="2" max="3" width="21.42578125" style="38" customWidth="1"/>
    <col min="4" max="4" width="11" style="38" customWidth="1"/>
    <col min="5" max="5" width="22.42578125" style="38" customWidth="1"/>
    <col min="6" max="6" width="28.7109375" style="38" customWidth="1"/>
    <col min="7" max="7" width="5.85546875" style="38" customWidth="1"/>
    <col min="8" max="16384" width="9.140625" style="38"/>
  </cols>
  <sheetData>
    <row r="1" spans="2:6" ht="19.5" customHeight="1" x14ac:dyDescent="0.2"/>
    <row r="2" spans="2:6" ht="19.5" customHeight="1" x14ac:dyDescent="0.2">
      <c r="B2" s="64" t="s">
        <v>30</v>
      </c>
      <c r="C2" s="60"/>
      <c r="D2" s="60"/>
      <c r="E2" s="60"/>
      <c r="F2" s="60"/>
    </row>
    <row r="3" spans="2:6" ht="18.75" customHeight="1" x14ac:dyDescent="0.2">
      <c r="B3" s="206" t="s">
        <v>309</v>
      </c>
      <c r="C3" s="187"/>
      <c r="D3" s="60"/>
      <c r="E3" s="60"/>
      <c r="F3" s="60"/>
    </row>
    <row r="4" spans="2:6" ht="15" customHeight="1" x14ac:dyDescent="0.2">
      <c r="B4" s="65" t="s">
        <v>225</v>
      </c>
      <c r="C4" s="60"/>
      <c r="D4" s="60"/>
      <c r="E4" s="60"/>
      <c r="F4" s="60"/>
    </row>
    <row r="5" spans="2:6" ht="15" customHeight="1" x14ac:dyDescent="0.2">
      <c r="B5" s="65" t="s">
        <v>226</v>
      </c>
      <c r="C5" s="60"/>
      <c r="D5" s="60"/>
      <c r="E5" s="60"/>
      <c r="F5" s="60"/>
    </row>
    <row r="6" spans="2:6" ht="15" customHeight="1" x14ac:dyDescent="0.2">
      <c r="B6" s="5"/>
      <c r="C6" s="60"/>
      <c r="D6" s="60"/>
      <c r="E6" s="60"/>
      <c r="F6" s="60"/>
    </row>
    <row r="7" spans="2:6" ht="15" customHeight="1" x14ac:dyDescent="0.2">
      <c r="B7" s="45" t="s">
        <v>190</v>
      </c>
      <c r="C7" s="46" t="s">
        <v>191</v>
      </c>
      <c r="D7" s="46" t="s">
        <v>188</v>
      </c>
      <c r="E7" s="46" t="s">
        <v>189</v>
      </c>
      <c r="F7" s="45" t="s">
        <v>181</v>
      </c>
    </row>
    <row r="8" spans="2:6" ht="15" customHeight="1" x14ac:dyDescent="0.2">
      <c r="B8" s="72" t="s">
        <v>192</v>
      </c>
      <c r="C8" s="226" t="s">
        <v>192</v>
      </c>
      <c r="D8" s="77"/>
      <c r="E8" s="73" t="s">
        <v>424</v>
      </c>
      <c r="F8" s="72" t="str">
        <f>IF(D8=TRUE,"Penulisan nama sama","Perbedaan penulisan nama")</f>
        <v>Perbedaan penulisan nama</v>
      </c>
    </row>
    <row r="9" spans="2:6" x14ac:dyDescent="0.2">
      <c r="B9" s="72" t="s">
        <v>386</v>
      </c>
      <c r="C9" s="226" t="s">
        <v>385</v>
      </c>
      <c r="D9" s="77"/>
      <c r="E9" s="73" t="s">
        <v>425</v>
      </c>
      <c r="F9" s="72" t="str">
        <f t="shared" ref="F9:F14" si="0">IF(D9=TRUE,"Penulisan nama sama","Perbedaan penulisan nama")</f>
        <v>Perbedaan penulisan nama</v>
      </c>
    </row>
    <row r="10" spans="2:6" x14ac:dyDescent="0.2">
      <c r="B10" s="72" t="s">
        <v>193</v>
      </c>
      <c r="C10" s="226" t="s">
        <v>193</v>
      </c>
      <c r="D10" s="77"/>
      <c r="E10" s="73" t="s">
        <v>426</v>
      </c>
      <c r="F10" s="72" t="str">
        <f t="shared" si="0"/>
        <v>Perbedaan penulisan nama</v>
      </c>
    </row>
    <row r="11" spans="2:6" x14ac:dyDescent="0.2">
      <c r="B11" s="72" t="s">
        <v>194</v>
      </c>
      <c r="C11" s="226" t="s">
        <v>194</v>
      </c>
      <c r="D11" s="77"/>
      <c r="E11" s="73" t="s">
        <v>427</v>
      </c>
      <c r="F11" s="72" t="str">
        <f t="shared" si="0"/>
        <v>Perbedaan penulisan nama</v>
      </c>
    </row>
    <row r="12" spans="2:6" x14ac:dyDescent="0.2">
      <c r="B12" s="72" t="s">
        <v>178</v>
      </c>
      <c r="C12" s="226" t="s">
        <v>195</v>
      </c>
      <c r="D12" s="77"/>
      <c r="E12" s="73" t="s">
        <v>428</v>
      </c>
      <c r="F12" s="72" t="str">
        <f t="shared" si="0"/>
        <v>Perbedaan penulisan nama</v>
      </c>
    </row>
    <row r="13" spans="2:6" x14ac:dyDescent="0.2">
      <c r="B13" s="72"/>
      <c r="C13" s="226"/>
      <c r="D13" s="77"/>
      <c r="E13" s="73" t="s">
        <v>429</v>
      </c>
      <c r="F13" s="72" t="str">
        <f t="shared" si="0"/>
        <v>Perbedaan penulisan nama</v>
      </c>
    </row>
    <row r="14" spans="2:6" x14ac:dyDescent="0.2">
      <c r="B14" s="72"/>
      <c r="C14" s="226"/>
      <c r="D14" s="77"/>
      <c r="E14" s="73" t="s">
        <v>430</v>
      </c>
      <c r="F14" s="72" t="str">
        <f t="shared" si="0"/>
        <v>Perbedaan penulisan nama</v>
      </c>
    </row>
    <row r="15" spans="2:6" x14ac:dyDescent="0.2">
      <c r="B15" s="72">
        <v>14589000</v>
      </c>
      <c r="C15" s="226">
        <v>14589000</v>
      </c>
      <c r="D15" s="77"/>
      <c r="E15" s="73" t="s">
        <v>431</v>
      </c>
      <c r="F15" s="72" t="str">
        <f>IF(D15=TRUE,"Isian data sama","Isian data berbeda")</f>
        <v>Isian data berbeda</v>
      </c>
    </row>
    <row r="16" spans="2:6" x14ac:dyDescent="0.2">
      <c r="B16" s="72">
        <v>15465465406</v>
      </c>
      <c r="C16" s="226">
        <v>15465465416</v>
      </c>
      <c r="D16" s="77"/>
      <c r="E16" s="73" t="s">
        <v>432</v>
      </c>
      <c r="F16" s="72" t="str">
        <f>IF(D16=TRUE,"Isian data sama","Isian data berbeda")</f>
        <v>Isian data berbeda</v>
      </c>
    </row>
    <row r="17" spans="2:6" ht="19.5" customHeight="1" x14ac:dyDescent="0.2">
      <c r="B17" s="63"/>
      <c r="C17" s="63"/>
      <c r="D17" s="63"/>
      <c r="E17" s="63"/>
      <c r="F17" s="63"/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workbookViewId="0">
      <selection activeCell="C7" sqref="C7:C11"/>
    </sheetView>
  </sheetViews>
  <sheetFormatPr defaultRowHeight="15.75" customHeight="1" x14ac:dyDescent="0.2"/>
  <cols>
    <col min="1" max="1" width="5.85546875" style="5" customWidth="1"/>
    <col min="2" max="2" width="26.140625" style="5" customWidth="1"/>
    <col min="3" max="3" width="12.7109375" style="5" customWidth="1"/>
    <col min="4" max="4" width="20" style="5" customWidth="1"/>
    <col min="5" max="5" width="16.140625" style="5" customWidth="1"/>
    <col min="6" max="6" width="26" style="5" customWidth="1"/>
    <col min="7" max="7" width="5.85546875" style="5" customWidth="1"/>
    <col min="8" max="16384" width="9.140625" style="5"/>
  </cols>
  <sheetData>
    <row r="1" spans="2:6" ht="19.5" customHeight="1" x14ac:dyDescent="0.2"/>
    <row r="2" spans="2:6" ht="17.25" customHeight="1" x14ac:dyDescent="0.2">
      <c r="B2" s="64" t="s">
        <v>85</v>
      </c>
    </row>
    <row r="3" spans="2:6" ht="18" customHeight="1" x14ac:dyDescent="0.2">
      <c r="B3" s="235" t="s">
        <v>384</v>
      </c>
      <c r="C3" s="235"/>
      <c r="D3" s="235"/>
      <c r="E3" s="187"/>
    </row>
    <row r="4" spans="2:6" ht="15.75" customHeight="1" x14ac:dyDescent="0.2">
      <c r="B4" s="65" t="s">
        <v>227</v>
      </c>
    </row>
    <row r="6" spans="2:6" ht="15.75" customHeight="1" x14ac:dyDescent="0.2">
      <c r="B6" s="78" t="s">
        <v>182</v>
      </c>
      <c r="C6" s="79" t="s">
        <v>188</v>
      </c>
      <c r="D6" s="79" t="s">
        <v>189</v>
      </c>
      <c r="E6" s="246" t="s">
        <v>181</v>
      </c>
      <c r="F6" s="247"/>
    </row>
    <row r="7" spans="2:6" ht="15.75" customHeight="1" x14ac:dyDescent="0.2">
      <c r="B7" s="72" t="s">
        <v>86</v>
      </c>
      <c r="C7" s="76"/>
      <c r="D7" s="73" t="s">
        <v>433</v>
      </c>
      <c r="E7" s="72" t="s">
        <v>90</v>
      </c>
      <c r="F7" s="55"/>
    </row>
    <row r="8" spans="2:6" ht="15.75" customHeight="1" x14ac:dyDescent="0.2">
      <c r="B8" s="72" t="s">
        <v>87</v>
      </c>
      <c r="C8" s="76"/>
      <c r="D8" s="73" t="s">
        <v>434</v>
      </c>
      <c r="E8" s="72" t="s">
        <v>91</v>
      </c>
      <c r="F8" s="55"/>
    </row>
    <row r="9" spans="2:6" ht="15.75" customHeight="1" x14ac:dyDescent="0.2">
      <c r="B9" s="72" t="s">
        <v>88</v>
      </c>
      <c r="C9" s="76"/>
      <c r="D9" s="73" t="s">
        <v>435</v>
      </c>
      <c r="E9" s="72" t="s">
        <v>401</v>
      </c>
      <c r="F9" s="55"/>
    </row>
    <row r="10" spans="2:6" ht="15.75" customHeight="1" x14ac:dyDescent="0.2">
      <c r="B10" s="72" t="s">
        <v>89</v>
      </c>
      <c r="C10" s="76"/>
      <c r="D10" s="73" t="s">
        <v>436</v>
      </c>
      <c r="E10" s="72" t="s">
        <v>92</v>
      </c>
      <c r="F10" s="55"/>
    </row>
    <row r="11" spans="2:6" ht="15.75" customHeight="1" x14ac:dyDescent="0.2">
      <c r="B11" s="72" t="s">
        <v>89</v>
      </c>
      <c r="C11" s="76"/>
      <c r="D11" s="73" t="s">
        <v>437</v>
      </c>
      <c r="E11" s="72" t="s">
        <v>93</v>
      </c>
      <c r="F11" s="55"/>
    </row>
    <row r="12" spans="2:6" ht="15.75" customHeight="1" x14ac:dyDescent="0.2">
      <c r="B12" s="67"/>
      <c r="C12" s="67"/>
      <c r="D12" s="67"/>
      <c r="E12" s="67"/>
    </row>
    <row r="13" spans="2:6" ht="15.75" customHeight="1" x14ac:dyDescent="0.2">
      <c r="B13" s="78" t="s">
        <v>182</v>
      </c>
      <c r="C13" s="79" t="s">
        <v>196</v>
      </c>
      <c r="D13" s="78" t="s">
        <v>197</v>
      </c>
      <c r="E13" s="66" t="s">
        <v>4</v>
      </c>
    </row>
    <row r="14" spans="2:6" ht="15.75" customHeight="1" x14ac:dyDescent="0.2">
      <c r="B14" s="72" t="s">
        <v>87</v>
      </c>
      <c r="C14" s="77">
        <f>FIND(" ",B14,1)</f>
        <v>10</v>
      </c>
      <c r="D14" s="74" t="e">
        <f>FIND(" ",B14,C14+1)</f>
        <v>#VALUE!</v>
      </c>
      <c r="E14" s="67"/>
    </row>
    <row r="15" spans="2:6" ht="15.75" customHeight="1" x14ac:dyDescent="0.2">
      <c r="B15" s="72" t="s">
        <v>88</v>
      </c>
      <c r="C15" s="77">
        <f>FIND(" ",B15,1)</f>
        <v>12</v>
      </c>
      <c r="D15" s="75">
        <f>FIND(" ",B15,C15+1)</f>
        <v>19</v>
      </c>
      <c r="E15" s="69" t="str">
        <f ca="1">_xlfn.FORMULATEXT(D15)</f>
        <v>=FIND(" ";B15;C15+1)</v>
      </c>
    </row>
    <row r="16" spans="2:6" ht="15.75" customHeight="1" x14ac:dyDescent="0.2">
      <c r="C16" s="68" t="str">
        <f ca="1">_xlfn.FORMULATEXT(C15)</f>
        <v>=FIND(" ";B15;1)</v>
      </c>
    </row>
    <row r="17" ht="19.5" customHeight="1" x14ac:dyDescent="0.2"/>
  </sheetData>
  <mergeCells count="2">
    <mergeCell ref="E6:F6"/>
    <mergeCell ref="B3:D3"/>
  </mergeCells>
  <pageMargins left="0.7" right="0.7" top="0.75" bottom="0.75" header="0.3" footer="0.3"/>
  <ignoredErrors>
    <ignoredError sqref="D14" evalErro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B1:F53"/>
  <sheetViews>
    <sheetView showGridLines="0" workbookViewId="0">
      <selection activeCell="D8" sqref="D8"/>
    </sheetView>
  </sheetViews>
  <sheetFormatPr defaultRowHeight="15" customHeight="1" x14ac:dyDescent="0.2"/>
  <cols>
    <col min="1" max="1" width="5.85546875" style="38" customWidth="1"/>
    <col min="2" max="2" width="13.140625" style="38" customWidth="1"/>
    <col min="3" max="3" width="15.28515625" style="38" bestFit="1" customWidth="1"/>
    <col min="4" max="4" width="13.28515625" style="38" customWidth="1"/>
    <col min="5" max="5" width="15.28515625" style="38" customWidth="1"/>
    <col min="6" max="6" width="30.140625" style="38" customWidth="1"/>
    <col min="7" max="7" width="5.85546875" style="38" customWidth="1"/>
    <col min="8" max="16384" width="9.140625" style="38"/>
  </cols>
  <sheetData>
    <row r="1" spans="2:6" ht="19.5" customHeight="1" x14ac:dyDescent="0.2"/>
    <row r="2" spans="2:6" ht="16.5" customHeight="1" x14ac:dyDescent="0.2">
      <c r="B2" s="64" t="s">
        <v>39</v>
      </c>
    </row>
    <row r="3" spans="2:6" ht="18" customHeight="1" x14ac:dyDescent="0.2">
      <c r="B3" s="245" t="s">
        <v>311</v>
      </c>
      <c r="C3" s="245"/>
      <c r="D3" s="190"/>
      <c r="E3" s="62"/>
    </row>
    <row r="4" spans="2:6" ht="15" customHeight="1" x14ac:dyDescent="0.2">
      <c r="B4" s="100" t="s">
        <v>230</v>
      </c>
    </row>
    <row r="5" spans="2:6" ht="15" customHeight="1" x14ac:dyDescent="0.2">
      <c r="B5" s="5"/>
    </row>
    <row r="6" spans="2:6" ht="16.5" customHeight="1" x14ac:dyDescent="0.2">
      <c r="B6" s="98" t="s">
        <v>231</v>
      </c>
      <c r="C6" s="102"/>
      <c r="D6" s="72" t="s">
        <v>5</v>
      </c>
    </row>
    <row r="7" spans="2:6" ht="16.5" customHeight="1" x14ac:dyDescent="0.2">
      <c r="B7" s="98" t="s">
        <v>232</v>
      </c>
      <c r="C7" s="102"/>
      <c r="D7" s="72">
        <v>3</v>
      </c>
    </row>
    <row r="8" spans="2:6" ht="16.5" customHeight="1" x14ac:dyDescent="0.2">
      <c r="B8" s="179" t="s">
        <v>188</v>
      </c>
      <c r="C8" s="102"/>
      <c r="D8" s="72"/>
      <c r="E8" s="104" t="s">
        <v>438</v>
      </c>
    </row>
    <row r="9" spans="2:6" ht="7.5" customHeight="1" x14ac:dyDescent="0.2">
      <c r="B9" s="97"/>
      <c r="C9" s="62"/>
    </row>
    <row r="10" spans="2:6" ht="17.25" customHeight="1" x14ac:dyDescent="0.2">
      <c r="C10" s="70" t="s">
        <v>182</v>
      </c>
      <c r="D10" s="71" t="s">
        <v>188</v>
      </c>
      <c r="E10" s="71" t="s">
        <v>180</v>
      </c>
      <c r="F10" s="70" t="s">
        <v>181</v>
      </c>
    </row>
    <row r="11" spans="2:6" ht="17.25" customHeight="1" x14ac:dyDescent="0.2">
      <c r="C11" s="72" t="s">
        <v>198</v>
      </c>
      <c r="D11" s="77" t="str">
        <f>LEFT(C11,1)</f>
        <v>I</v>
      </c>
      <c r="E11" s="73" t="str">
        <f ca="1">_xlfn.FORMULATEXT(D11)</f>
        <v>=LEFT(C11;1)</v>
      </c>
      <c r="F11" s="90" t="s">
        <v>37</v>
      </c>
    </row>
    <row r="12" spans="2:6" ht="17.25" customHeight="1" x14ac:dyDescent="0.2">
      <c r="C12" s="72" t="s">
        <v>198</v>
      </c>
      <c r="D12" s="77" t="str">
        <f>LEFT(C12)</f>
        <v>I</v>
      </c>
      <c r="E12" s="73" t="str">
        <f t="shared" ref="E12:E15" ca="1" si="0">_xlfn.FORMULATEXT(D12)</f>
        <v>=LEFT(C12)</v>
      </c>
      <c r="F12" s="90" t="s">
        <v>37</v>
      </c>
    </row>
    <row r="13" spans="2:6" ht="17.25" customHeight="1" x14ac:dyDescent="0.2">
      <c r="C13" s="72" t="s">
        <v>198</v>
      </c>
      <c r="D13" s="77" t="str">
        <f>LEFT(C13,4)</f>
        <v>INDO</v>
      </c>
      <c r="E13" s="73" t="str">
        <f t="shared" ca="1" si="0"/>
        <v>=LEFT(C13;4)</v>
      </c>
      <c r="F13" s="90" t="s">
        <v>36</v>
      </c>
    </row>
    <row r="14" spans="2:6" ht="17.25" customHeight="1" x14ac:dyDescent="0.2">
      <c r="C14" s="89">
        <v>1258000</v>
      </c>
      <c r="D14" s="77" t="str">
        <f>LEFT(C14,5)</f>
        <v>12580</v>
      </c>
      <c r="E14" s="73" t="str">
        <f t="shared" ca="1" si="0"/>
        <v>=LEFT(C14;5)</v>
      </c>
      <c r="F14" s="90" t="s">
        <v>41</v>
      </c>
    </row>
    <row r="15" spans="2:6" ht="17.25" customHeight="1" x14ac:dyDescent="0.2">
      <c r="C15" s="89">
        <v>18758500</v>
      </c>
      <c r="D15" s="77" t="str">
        <f>LEFT(C15,7)</f>
        <v>1875850</v>
      </c>
      <c r="E15" s="73" t="str">
        <f t="shared" ca="1" si="0"/>
        <v>=LEFT(C15;7)</v>
      </c>
      <c r="F15" s="90" t="s">
        <v>38</v>
      </c>
    </row>
    <row r="16" spans="2:6" ht="19.5" customHeight="1" x14ac:dyDescent="0.2"/>
    <row r="45" spans="2:4" ht="15" customHeight="1" x14ac:dyDescent="0.2">
      <c r="B45" s="94" t="s">
        <v>24</v>
      </c>
      <c r="C45" s="94" t="s">
        <v>23</v>
      </c>
      <c r="D45" s="94" t="s">
        <v>22</v>
      </c>
    </row>
    <row r="46" spans="2:4" ht="15" customHeight="1" x14ac:dyDescent="0.2">
      <c r="B46" s="95" t="s">
        <v>21</v>
      </c>
      <c r="C46" s="95" t="s">
        <v>20</v>
      </c>
      <c r="D46" s="96" t="str">
        <f t="shared" ref="D46:D53" si="1">IF(LEFT(B46,3)="EKM","MANAJEMEN",IF(LEFT(B46,3)="EKA","AKUNTANSI","STUDI PEMBANGUNAN"))</f>
        <v>MANAJEMEN</v>
      </c>
    </row>
    <row r="47" spans="2:4" ht="15" customHeight="1" x14ac:dyDescent="0.2">
      <c r="B47" s="95" t="s">
        <v>19</v>
      </c>
      <c r="C47" s="95" t="s">
        <v>18</v>
      </c>
      <c r="D47" s="96" t="str">
        <f t="shared" si="1"/>
        <v>STUDI PEMBANGUNAN</v>
      </c>
    </row>
    <row r="48" spans="2:4" ht="15" customHeight="1" x14ac:dyDescent="0.2">
      <c r="B48" s="95" t="s">
        <v>17</v>
      </c>
      <c r="C48" s="95" t="s">
        <v>16</v>
      </c>
      <c r="D48" s="96" t="str">
        <f t="shared" si="1"/>
        <v>AKUNTANSI</v>
      </c>
    </row>
    <row r="49" spans="2:4" ht="15" customHeight="1" x14ac:dyDescent="0.2">
      <c r="B49" s="95" t="s">
        <v>15</v>
      </c>
      <c r="C49" s="95" t="s">
        <v>14</v>
      </c>
      <c r="D49" s="96" t="str">
        <f t="shared" si="1"/>
        <v>MANAJEMEN</v>
      </c>
    </row>
    <row r="50" spans="2:4" ht="15" customHeight="1" x14ac:dyDescent="0.2">
      <c r="B50" s="95" t="s">
        <v>13</v>
      </c>
      <c r="C50" s="95" t="s">
        <v>12</v>
      </c>
      <c r="D50" s="96" t="str">
        <f t="shared" si="1"/>
        <v>AKUNTANSI</v>
      </c>
    </row>
    <row r="51" spans="2:4" ht="15" customHeight="1" x14ac:dyDescent="0.2">
      <c r="B51" s="95" t="s">
        <v>11</v>
      </c>
      <c r="C51" s="95" t="s">
        <v>10</v>
      </c>
      <c r="D51" s="96" t="str">
        <f t="shared" si="1"/>
        <v>MANAJEMEN</v>
      </c>
    </row>
    <row r="52" spans="2:4" ht="15" customHeight="1" x14ac:dyDescent="0.2">
      <c r="B52" s="95" t="s">
        <v>9</v>
      </c>
      <c r="C52" s="95" t="s">
        <v>8</v>
      </c>
      <c r="D52" s="96" t="str">
        <f t="shared" si="1"/>
        <v>STUDI PEMBANGUNAN</v>
      </c>
    </row>
    <row r="53" spans="2:4" ht="15" customHeight="1" x14ac:dyDescent="0.2">
      <c r="B53" s="95" t="s">
        <v>7</v>
      </c>
      <c r="C53" s="95" t="s">
        <v>6</v>
      </c>
      <c r="D53" s="96" t="str">
        <f t="shared" si="1"/>
        <v>AKUNTANSI</v>
      </c>
    </row>
  </sheetData>
  <mergeCells count="1"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2</xdr:col>
                    <xdr:colOff>342900</xdr:colOff>
                    <xdr:row>6</xdr:row>
                    <xdr:rowOff>47625</xdr:rowOff>
                  </from>
                  <to>
                    <xdr:col>2</xdr:col>
                    <xdr:colOff>828675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B1:F54"/>
  <sheetViews>
    <sheetView showGridLines="0" workbookViewId="0">
      <selection activeCell="D9" sqref="D9"/>
    </sheetView>
  </sheetViews>
  <sheetFormatPr defaultRowHeight="15" customHeight="1" x14ac:dyDescent="0.2"/>
  <cols>
    <col min="1" max="1" width="5.85546875" style="38" customWidth="1"/>
    <col min="2" max="2" width="13.140625" style="38" customWidth="1"/>
    <col min="3" max="3" width="15.28515625" style="38" bestFit="1" customWidth="1"/>
    <col min="4" max="4" width="13.28515625" style="38" customWidth="1"/>
    <col min="5" max="5" width="15.28515625" style="38" customWidth="1"/>
    <col min="6" max="6" width="30.140625" style="38" customWidth="1"/>
    <col min="7" max="7" width="5.85546875" style="38" customWidth="1"/>
    <col min="8" max="16384" width="9.140625" style="38"/>
  </cols>
  <sheetData>
    <row r="1" spans="2:6" ht="19.5" customHeight="1" x14ac:dyDescent="0.2"/>
    <row r="2" spans="2:6" ht="16.5" customHeight="1" x14ac:dyDescent="0.2">
      <c r="B2" s="64" t="s">
        <v>46</v>
      </c>
    </row>
    <row r="3" spans="2:6" ht="18" customHeight="1" x14ac:dyDescent="0.2">
      <c r="B3" s="245" t="s">
        <v>312</v>
      </c>
      <c r="C3" s="245"/>
      <c r="D3" s="245"/>
      <c r="E3" s="190"/>
    </row>
    <row r="4" spans="2:6" ht="15" customHeight="1" x14ac:dyDescent="0.2">
      <c r="B4" s="100" t="s">
        <v>233</v>
      </c>
    </row>
    <row r="5" spans="2:6" ht="15" customHeight="1" x14ac:dyDescent="0.2">
      <c r="B5" s="5"/>
    </row>
    <row r="6" spans="2:6" ht="16.5" customHeight="1" x14ac:dyDescent="0.2">
      <c r="B6" s="98" t="s">
        <v>231</v>
      </c>
      <c r="C6" s="102"/>
      <c r="D6" s="72" t="s">
        <v>5</v>
      </c>
    </row>
    <row r="7" spans="2:6" ht="16.5" customHeight="1" x14ac:dyDescent="0.2">
      <c r="B7" s="98" t="s">
        <v>234</v>
      </c>
      <c r="C7" s="102"/>
      <c r="D7" s="72">
        <v>4</v>
      </c>
    </row>
    <row r="8" spans="2:6" ht="16.5" customHeight="1" x14ac:dyDescent="0.2">
      <c r="B8" s="98" t="s">
        <v>232</v>
      </c>
      <c r="C8" s="102"/>
      <c r="D8" s="72">
        <v>3</v>
      </c>
    </row>
    <row r="9" spans="2:6" ht="16.5" customHeight="1" x14ac:dyDescent="0.2">
      <c r="B9" s="99" t="s">
        <v>188</v>
      </c>
      <c r="C9" s="103"/>
      <c r="D9" s="72"/>
      <c r="E9" s="227" t="s">
        <v>439</v>
      </c>
    </row>
    <row r="10" spans="2:6" ht="15" customHeight="1" x14ac:dyDescent="0.2">
      <c r="B10" s="97"/>
      <c r="C10" s="62"/>
    </row>
    <row r="11" spans="2:6" ht="17.25" customHeight="1" x14ac:dyDescent="0.2">
      <c r="C11" s="70" t="s">
        <v>182</v>
      </c>
      <c r="D11" s="71" t="s">
        <v>188</v>
      </c>
      <c r="E11" s="71" t="s">
        <v>180</v>
      </c>
      <c r="F11" s="70" t="s">
        <v>181</v>
      </c>
    </row>
    <row r="12" spans="2:6" x14ac:dyDescent="0.2">
      <c r="C12" s="72" t="s">
        <v>198</v>
      </c>
      <c r="D12" s="77" t="str">
        <f>LEFT(C12,1)</f>
        <v>I</v>
      </c>
      <c r="E12" s="73" t="str">
        <f ca="1">_xlfn.FORMULATEXT(D12)</f>
        <v>=LEFT(C12;1)</v>
      </c>
      <c r="F12" s="90" t="s">
        <v>37</v>
      </c>
    </row>
    <row r="13" spans="2:6" x14ac:dyDescent="0.2">
      <c r="C13" s="72" t="s">
        <v>198</v>
      </c>
      <c r="D13" s="77" t="str">
        <f>LEFT(C13)</f>
        <v>I</v>
      </c>
      <c r="E13" s="73" t="str">
        <f t="shared" ref="E13:E16" ca="1" si="0">_xlfn.FORMULATEXT(D13)</f>
        <v>=LEFT(C13)</v>
      </c>
      <c r="F13" s="90" t="s">
        <v>37</v>
      </c>
    </row>
    <row r="14" spans="2:6" x14ac:dyDescent="0.2">
      <c r="C14" s="72" t="s">
        <v>198</v>
      </c>
      <c r="D14" s="77" t="str">
        <f>LEFT(C14,4)</f>
        <v>INDO</v>
      </c>
      <c r="E14" s="73" t="str">
        <f t="shared" ca="1" si="0"/>
        <v>=LEFT(C14;4)</v>
      </c>
      <c r="F14" s="90" t="s">
        <v>36</v>
      </c>
    </row>
    <row r="15" spans="2:6" x14ac:dyDescent="0.2">
      <c r="C15" s="89">
        <v>1258000</v>
      </c>
      <c r="D15" s="77" t="str">
        <f>LEFT(C15,5)</f>
        <v>12580</v>
      </c>
      <c r="E15" s="73" t="str">
        <f t="shared" ca="1" si="0"/>
        <v>=LEFT(C15;5)</v>
      </c>
      <c r="F15" s="90" t="s">
        <v>41</v>
      </c>
    </row>
    <row r="16" spans="2:6" x14ac:dyDescent="0.2">
      <c r="C16" s="89">
        <v>18758500</v>
      </c>
      <c r="D16" s="77" t="str">
        <f>LEFT(C16,7)</f>
        <v>1875850</v>
      </c>
      <c r="E16" s="73" t="str">
        <f t="shared" ca="1" si="0"/>
        <v>=LEFT(C16;7)</v>
      </c>
      <c r="F16" s="90" t="s">
        <v>38</v>
      </c>
    </row>
    <row r="17" ht="19.5" customHeight="1" x14ac:dyDescent="0.2"/>
    <row r="46" spans="2:4" ht="15" customHeight="1" x14ac:dyDescent="0.2">
      <c r="B46" s="94" t="s">
        <v>24</v>
      </c>
      <c r="C46" s="94" t="s">
        <v>23</v>
      </c>
      <c r="D46" s="94" t="s">
        <v>22</v>
      </c>
    </row>
    <row r="47" spans="2:4" ht="15" customHeight="1" x14ac:dyDescent="0.2">
      <c r="B47" s="95" t="s">
        <v>21</v>
      </c>
      <c r="C47" s="95" t="s">
        <v>20</v>
      </c>
      <c r="D47" s="96" t="str">
        <f t="shared" ref="D47:D54" si="1">IF(LEFT(B47,3)="EKM","MANAJEMEN",IF(LEFT(B47,3)="EKA","AKUNTANSI","STUDI PEMBANGUNAN"))</f>
        <v>MANAJEMEN</v>
      </c>
    </row>
    <row r="48" spans="2:4" ht="15" customHeight="1" x14ac:dyDescent="0.2">
      <c r="B48" s="95" t="s">
        <v>19</v>
      </c>
      <c r="C48" s="95" t="s">
        <v>18</v>
      </c>
      <c r="D48" s="96" t="str">
        <f t="shared" si="1"/>
        <v>STUDI PEMBANGUNAN</v>
      </c>
    </row>
    <row r="49" spans="2:4" ht="15" customHeight="1" x14ac:dyDescent="0.2">
      <c r="B49" s="95" t="s">
        <v>17</v>
      </c>
      <c r="C49" s="95" t="s">
        <v>16</v>
      </c>
      <c r="D49" s="96" t="str">
        <f t="shared" si="1"/>
        <v>AKUNTANSI</v>
      </c>
    </row>
    <row r="50" spans="2:4" ht="15" customHeight="1" x14ac:dyDescent="0.2">
      <c r="B50" s="95" t="s">
        <v>15</v>
      </c>
      <c r="C50" s="95" t="s">
        <v>14</v>
      </c>
      <c r="D50" s="96" t="str">
        <f t="shared" si="1"/>
        <v>MANAJEMEN</v>
      </c>
    </row>
    <row r="51" spans="2:4" ht="15" customHeight="1" x14ac:dyDescent="0.2">
      <c r="B51" s="95" t="s">
        <v>13</v>
      </c>
      <c r="C51" s="95" t="s">
        <v>12</v>
      </c>
      <c r="D51" s="96" t="str">
        <f t="shared" si="1"/>
        <v>AKUNTANSI</v>
      </c>
    </row>
    <row r="52" spans="2:4" ht="15" customHeight="1" x14ac:dyDescent="0.2">
      <c r="B52" s="95" t="s">
        <v>11</v>
      </c>
      <c r="C52" s="95" t="s">
        <v>10</v>
      </c>
      <c r="D52" s="96" t="str">
        <f t="shared" si="1"/>
        <v>MANAJEMEN</v>
      </c>
    </row>
    <row r="53" spans="2:4" ht="15" customHeight="1" x14ac:dyDescent="0.2">
      <c r="B53" s="95" t="s">
        <v>9</v>
      </c>
      <c r="C53" s="95" t="s">
        <v>8</v>
      </c>
      <c r="D53" s="96" t="str">
        <f t="shared" si="1"/>
        <v>STUDI PEMBANGUNAN</v>
      </c>
    </row>
    <row r="54" spans="2:4" ht="15" customHeight="1" x14ac:dyDescent="0.2">
      <c r="B54" s="95" t="s">
        <v>7</v>
      </c>
      <c r="C54" s="95" t="s">
        <v>6</v>
      </c>
      <c r="D54" s="96" t="str">
        <f t="shared" si="1"/>
        <v>AKUNTANSI</v>
      </c>
    </row>
  </sheetData>
  <mergeCells count="1">
    <mergeCell ref="B3:D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2</xdr:col>
                    <xdr:colOff>342900</xdr:colOff>
                    <xdr:row>7</xdr:row>
                    <xdr:rowOff>47625</xdr:rowOff>
                  </from>
                  <to>
                    <xdr:col>2</xdr:col>
                    <xdr:colOff>828675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Scroll Bar 2">
              <controlPr defaultSize="0" autoPict="0">
                <anchor moveWithCells="1">
                  <from>
                    <xdr:col>2</xdr:col>
                    <xdr:colOff>342900</xdr:colOff>
                    <xdr:row>6</xdr:row>
                    <xdr:rowOff>47625</xdr:rowOff>
                  </from>
                  <to>
                    <xdr:col>2</xdr:col>
                    <xdr:colOff>828675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/>
  <dimension ref="B1:F53"/>
  <sheetViews>
    <sheetView showGridLines="0" workbookViewId="0">
      <selection activeCell="D8" sqref="D8"/>
    </sheetView>
  </sheetViews>
  <sheetFormatPr defaultRowHeight="15" customHeight="1" x14ac:dyDescent="0.2"/>
  <cols>
    <col min="1" max="1" width="5.85546875" style="38" customWidth="1"/>
    <col min="2" max="2" width="14.42578125" style="38" customWidth="1"/>
    <col min="3" max="3" width="15.28515625" style="38" bestFit="1" customWidth="1"/>
    <col min="4" max="4" width="13.28515625" style="38" customWidth="1"/>
    <col min="5" max="5" width="16" style="38" customWidth="1"/>
    <col min="6" max="6" width="32.28515625" style="38" customWidth="1"/>
    <col min="7" max="7" width="5.85546875" style="38" customWidth="1"/>
    <col min="8" max="16384" width="9.140625" style="38"/>
  </cols>
  <sheetData>
    <row r="1" spans="2:6" ht="19.5" customHeight="1" x14ac:dyDescent="0.2"/>
    <row r="2" spans="2:6" ht="16.5" customHeight="1" x14ac:dyDescent="0.2">
      <c r="B2" s="64" t="s">
        <v>40</v>
      </c>
    </row>
    <row r="3" spans="2:6" ht="18" customHeight="1" x14ac:dyDescent="0.2">
      <c r="B3" s="245" t="s">
        <v>313</v>
      </c>
      <c r="C3" s="245"/>
      <c r="D3" s="190"/>
      <c r="E3" s="62"/>
    </row>
    <row r="4" spans="2:6" ht="15" customHeight="1" x14ac:dyDescent="0.2">
      <c r="B4" s="100" t="s">
        <v>235</v>
      </c>
    </row>
    <row r="5" spans="2:6" ht="15" customHeight="1" x14ac:dyDescent="0.2">
      <c r="B5" s="5"/>
    </row>
    <row r="6" spans="2:6" ht="16.5" customHeight="1" x14ac:dyDescent="0.2">
      <c r="B6" s="98" t="s">
        <v>231</v>
      </c>
      <c r="C6" s="102"/>
      <c r="D6" s="72" t="s">
        <v>5</v>
      </c>
    </row>
    <row r="7" spans="2:6" ht="16.5" customHeight="1" x14ac:dyDescent="0.2">
      <c r="B7" s="98" t="s">
        <v>232</v>
      </c>
      <c r="C7" s="102"/>
      <c r="D7" s="72">
        <v>4</v>
      </c>
    </row>
    <row r="8" spans="2:6" ht="16.5" customHeight="1" x14ac:dyDescent="0.2">
      <c r="B8" s="99" t="s">
        <v>188</v>
      </c>
      <c r="C8" s="103"/>
      <c r="D8" s="90"/>
      <c r="E8" s="104" t="s">
        <v>440</v>
      </c>
    </row>
    <row r="9" spans="2:6" ht="15" customHeight="1" x14ac:dyDescent="0.2">
      <c r="B9" s="97"/>
      <c r="C9" s="62"/>
    </row>
    <row r="10" spans="2:6" ht="17.25" customHeight="1" x14ac:dyDescent="0.2">
      <c r="C10" s="70" t="s">
        <v>182</v>
      </c>
      <c r="D10" s="71" t="s">
        <v>188</v>
      </c>
      <c r="E10" s="71" t="s">
        <v>180</v>
      </c>
      <c r="F10" s="70" t="s">
        <v>181</v>
      </c>
    </row>
    <row r="11" spans="2:6" x14ac:dyDescent="0.2">
      <c r="C11" s="72" t="s">
        <v>198</v>
      </c>
      <c r="D11" s="77" t="str">
        <f>RIGHT(C11,1)</f>
        <v>A</v>
      </c>
      <c r="E11" s="73" t="str">
        <f ca="1">_xlfn.FORMULATEXT(D11)</f>
        <v>=RIGHT(C11;1)</v>
      </c>
      <c r="F11" s="90" t="s">
        <v>236</v>
      </c>
    </row>
    <row r="12" spans="2:6" x14ac:dyDescent="0.2">
      <c r="C12" s="72" t="s">
        <v>198</v>
      </c>
      <c r="D12" s="77" t="str">
        <f>RIGHT(C12)</f>
        <v>A</v>
      </c>
      <c r="E12" s="73" t="str">
        <f t="shared" ref="E12:E15" ca="1" si="0">_xlfn.FORMULATEXT(D12)</f>
        <v>=RIGHT(C12)</v>
      </c>
      <c r="F12" s="90" t="s">
        <v>236</v>
      </c>
    </row>
    <row r="13" spans="2:6" x14ac:dyDescent="0.2">
      <c r="C13" s="72" t="s">
        <v>198</v>
      </c>
      <c r="D13" s="77" t="str">
        <f>RIGHT(C13,4)</f>
        <v>ESIA</v>
      </c>
      <c r="E13" s="73" t="str">
        <f t="shared" ca="1" si="0"/>
        <v>=RIGHT(C13;4)</v>
      </c>
      <c r="F13" s="90" t="s">
        <v>237</v>
      </c>
    </row>
    <row r="14" spans="2:6" x14ac:dyDescent="0.2">
      <c r="C14" s="89">
        <v>1258000</v>
      </c>
      <c r="D14" s="77" t="str">
        <f>RIGHT(C14,5)</f>
        <v>58000</v>
      </c>
      <c r="E14" s="73" t="str">
        <f t="shared" ca="1" si="0"/>
        <v>=RIGHT(C14;5)</v>
      </c>
      <c r="F14" s="90" t="s">
        <v>238</v>
      </c>
    </row>
    <row r="15" spans="2:6" x14ac:dyDescent="0.2">
      <c r="C15" s="89">
        <v>18758500</v>
      </c>
      <c r="D15" s="77" t="str">
        <f>RIGHT(C15,7)</f>
        <v>8758500</v>
      </c>
      <c r="E15" s="73" t="str">
        <f t="shared" ca="1" si="0"/>
        <v>=RIGHT(C15;7)</v>
      </c>
      <c r="F15" s="90" t="s">
        <v>239</v>
      </c>
    </row>
    <row r="16" spans="2:6" ht="19.5" customHeight="1" x14ac:dyDescent="0.2"/>
    <row r="45" spans="2:4" ht="15" customHeight="1" x14ac:dyDescent="0.2">
      <c r="B45" s="94" t="s">
        <v>24</v>
      </c>
      <c r="C45" s="94" t="s">
        <v>23</v>
      </c>
      <c r="D45" s="94" t="s">
        <v>22</v>
      </c>
    </row>
    <row r="46" spans="2:4" ht="15" customHeight="1" x14ac:dyDescent="0.2">
      <c r="B46" s="95" t="s">
        <v>21</v>
      </c>
      <c r="C46" s="95" t="s">
        <v>20</v>
      </c>
      <c r="D46" s="96" t="str">
        <f t="shared" ref="D46:D53" si="1">IF(LEFT(B46,3)="EKM","MANAJEMEN",IF(LEFT(B46,3)="EKA","AKUNTANSI","STUDI PEMBANGUNAN"))</f>
        <v>MANAJEMEN</v>
      </c>
    </row>
    <row r="47" spans="2:4" ht="15" customHeight="1" x14ac:dyDescent="0.2">
      <c r="B47" s="95" t="s">
        <v>19</v>
      </c>
      <c r="C47" s="95" t="s">
        <v>18</v>
      </c>
      <c r="D47" s="96" t="str">
        <f t="shared" si="1"/>
        <v>STUDI PEMBANGUNAN</v>
      </c>
    </row>
    <row r="48" spans="2:4" ht="15" customHeight="1" x14ac:dyDescent="0.2">
      <c r="B48" s="95" t="s">
        <v>17</v>
      </c>
      <c r="C48" s="95" t="s">
        <v>16</v>
      </c>
      <c r="D48" s="96" t="str">
        <f t="shared" si="1"/>
        <v>AKUNTANSI</v>
      </c>
    </row>
    <row r="49" spans="2:4" ht="15" customHeight="1" x14ac:dyDescent="0.2">
      <c r="B49" s="95" t="s">
        <v>15</v>
      </c>
      <c r="C49" s="95" t="s">
        <v>14</v>
      </c>
      <c r="D49" s="96" t="str">
        <f t="shared" si="1"/>
        <v>MANAJEMEN</v>
      </c>
    </row>
    <row r="50" spans="2:4" ht="15" customHeight="1" x14ac:dyDescent="0.2">
      <c r="B50" s="95" t="s">
        <v>13</v>
      </c>
      <c r="C50" s="95" t="s">
        <v>12</v>
      </c>
      <c r="D50" s="96" t="str">
        <f t="shared" si="1"/>
        <v>AKUNTANSI</v>
      </c>
    </row>
    <row r="51" spans="2:4" ht="15" customHeight="1" x14ac:dyDescent="0.2">
      <c r="B51" s="95" t="s">
        <v>11</v>
      </c>
      <c r="C51" s="95" t="s">
        <v>10</v>
      </c>
      <c r="D51" s="96" t="str">
        <f t="shared" si="1"/>
        <v>MANAJEMEN</v>
      </c>
    </row>
    <row r="52" spans="2:4" ht="15" customHeight="1" x14ac:dyDescent="0.2">
      <c r="B52" s="95" t="s">
        <v>9</v>
      </c>
      <c r="C52" s="95" t="s">
        <v>8</v>
      </c>
      <c r="D52" s="96" t="str">
        <f t="shared" si="1"/>
        <v>STUDI PEMBANGUNAN</v>
      </c>
    </row>
    <row r="53" spans="2:4" ht="15" customHeight="1" x14ac:dyDescent="0.2">
      <c r="B53" s="95" t="s">
        <v>7</v>
      </c>
      <c r="C53" s="95" t="s">
        <v>6</v>
      </c>
      <c r="D53" s="96" t="str">
        <f t="shared" si="1"/>
        <v>AKUNTANSI</v>
      </c>
    </row>
  </sheetData>
  <mergeCells count="1"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Scroll Bar 1">
              <controlPr defaultSize="0" autoPict="0">
                <anchor moveWithCells="1">
                  <from>
                    <xdr:col>2</xdr:col>
                    <xdr:colOff>342900</xdr:colOff>
                    <xdr:row>6</xdr:row>
                    <xdr:rowOff>47625</xdr:rowOff>
                  </from>
                  <to>
                    <xdr:col>2</xdr:col>
                    <xdr:colOff>828675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D14"/>
  <sheetViews>
    <sheetView showGridLines="0" workbookViewId="0">
      <selection activeCell="C7" sqref="C7:C10"/>
    </sheetView>
  </sheetViews>
  <sheetFormatPr defaultRowHeight="15" x14ac:dyDescent="0.2"/>
  <cols>
    <col min="1" max="1" width="5.85546875" style="60" customWidth="1"/>
    <col min="2" max="2" width="45.85546875" style="60" customWidth="1"/>
    <col min="3" max="3" width="16.28515625" style="60" customWidth="1"/>
    <col min="4" max="4" width="19.5703125" style="60" customWidth="1"/>
    <col min="5" max="5" width="5.85546875" style="60" customWidth="1"/>
    <col min="6" max="16384" width="9.140625" style="60"/>
  </cols>
  <sheetData>
    <row r="1" spans="2:4" ht="19.5" customHeight="1" x14ac:dyDescent="0.2"/>
    <row r="2" spans="2:4" ht="18.75" x14ac:dyDescent="0.2">
      <c r="B2" s="64" t="s">
        <v>42</v>
      </c>
    </row>
    <row r="3" spans="2:4" ht="18" customHeight="1" x14ac:dyDescent="0.2">
      <c r="B3" s="10" t="s">
        <v>241</v>
      </c>
    </row>
    <row r="4" spans="2:4" x14ac:dyDescent="0.2">
      <c r="B4" s="65" t="s">
        <v>240</v>
      </c>
    </row>
    <row r="5" spans="2:4" x14ac:dyDescent="0.2">
      <c r="B5" s="5"/>
    </row>
    <row r="6" spans="2:4" ht="15.75" customHeight="1" x14ac:dyDescent="0.2">
      <c r="B6" s="43" t="s">
        <v>182</v>
      </c>
      <c r="C6" s="44" t="s">
        <v>199</v>
      </c>
      <c r="D6" s="43" t="s">
        <v>189</v>
      </c>
    </row>
    <row r="7" spans="2:4" x14ac:dyDescent="0.2">
      <c r="B7" s="108" t="s">
        <v>200</v>
      </c>
      <c r="C7" s="109"/>
      <c r="D7" s="110" t="s">
        <v>441</v>
      </c>
    </row>
    <row r="8" spans="2:4" x14ac:dyDescent="0.2">
      <c r="B8" s="72" t="s">
        <v>43</v>
      </c>
      <c r="C8" s="77"/>
      <c r="D8" s="101" t="s">
        <v>442</v>
      </c>
    </row>
    <row r="9" spans="2:4" x14ac:dyDescent="0.2">
      <c r="B9" s="72" t="s">
        <v>201</v>
      </c>
      <c r="C9" s="77"/>
      <c r="D9" s="101" t="s">
        <v>443</v>
      </c>
    </row>
    <row r="10" spans="2:4" x14ac:dyDescent="0.2">
      <c r="B10" s="72" t="s">
        <v>202</v>
      </c>
      <c r="C10" s="77"/>
      <c r="D10" s="101" t="s">
        <v>444</v>
      </c>
    </row>
    <row r="11" spans="2:4" ht="5.25" customHeight="1" x14ac:dyDescent="0.2">
      <c r="B11" s="63"/>
      <c r="C11" s="63"/>
      <c r="D11" s="63"/>
    </row>
    <row r="12" spans="2:4" x14ac:dyDescent="0.2">
      <c r="B12" s="107" t="s">
        <v>188</v>
      </c>
      <c r="C12" s="248" t="s">
        <v>189</v>
      </c>
      <c r="D12" s="248"/>
    </row>
    <row r="13" spans="2:4" x14ac:dyDescent="0.2">
      <c r="B13" s="111">
        <f>LEN("saya belajar microsoft excel")</f>
        <v>28</v>
      </c>
      <c r="C13" s="249" t="str">
        <f ca="1">_xlfn.FORMULATEXT(B13)</f>
        <v>=LEN("saya belajar microsoft excel")</v>
      </c>
      <c r="D13" s="249"/>
    </row>
    <row r="14" spans="2:4" x14ac:dyDescent="0.2">
      <c r="B14" s="112">
        <f>LEN(3432534)</f>
        <v>7</v>
      </c>
      <c r="C14" s="250" t="str">
        <f ca="1">_xlfn.FORMULATEXT(B14)</f>
        <v>=LEN(3432534)</v>
      </c>
      <c r="D14" s="250"/>
    </row>
  </sheetData>
  <mergeCells count="3">
    <mergeCell ref="C12:D12"/>
    <mergeCell ref="C13:D13"/>
    <mergeCell ref="C14:D14"/>
  </mergeCells>
  <pageMargins left="0.75" right="0.75" top="1" bottom="1" header="0.5" footer="0.5"/>
  <pageSetup orientation="portrait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G19"/>
  <sheetViews>
    <sheetView showGridLines="0" workbookViewId="0">
      <selection activeCell="C7" sqref="C7:C14"/>
    </sheetView>
  </sheetViews>
  <sheetFormatPr defaultRowHeight="15" x14ac:dyDescent="0.2"/>
  <cols>
    <col min="1" max="1" width="5.85546875" style="38" customWidth="1"/>
    <col min="2" max="2" width="28" style="38" customWidth="1"/>
    <col min="3" max="3" width="25.42578125" style="38" customWidth="1"/>
    <col min="4" max="4" width="15.85546875" style="38" customWidth="1"/>
    <col min="5" max="5" width="4" style="38" customWidth="1"/>
    <col min="6" max="6" width="23" style="38" customWidth="1"/>
    <col min="7" max="7" width="36.140625" style="38" customWidth="1"/>
    <col min="8" max="8" width="5.85546875" style="38" customWidth="1"/>
    <col min="9" max="16384" width="9.140625" style="38"/>
  </cols>
  <sheetData>
    <row r="1" spans="2:7" ht="19.5" customHeight="1" x14ac:dyDescent="0.2"/>
    <row r="2" spans="2:7" ht="18.75" x14ac:dyDescent="0.2">
      <c r="B2" s="64" t="s">
        <v>45</v>
      </c>
    </row>
    <row r="3" spans="2:7" ht="18" customHeight="1" x14ac:dyDescent="0.2">
      <c r="B3" s="206" t="s">
        <v>314</v>
      </c>
    </row>
    <row r="4" spans="2:7" x14ac:dyDescent="0.2">
      <c r="B4" s="65" t="s">
        <v>265</v>
      </c>
    </row>
    <row r="5" spans="2:7" x14ac:dyDescent="0.2">
      <c r="B5" s="5"/>
    </row>
    <row r="6" spans="2:7" ht="16.5" customHeight="1" x14ac:dyDescent="0.2">
      <c r="B6" s="43" t="s">
        <v>182</v>
      </c>
      <c r="C6" s="44" t="s">
        <v>188</v>
      </c>
      <c r="D6" s="43" t="s">
        <v>180</v>
      </c>
      <c r="F6" s="105" t="s">
        <v>188</v>
      </c>
      <c r="G6" s="198" t="s">
        <v>189</v>
      </c>
    </row>
    <row r="7" spans="2:7" ht="15.75" customHeight="1" x14ac:dyDescent="0.2">
      <c r="B7" s="72" t="s">
        <v>44</v>
      </c>
      <c r="C7" s="73"/>
      <c r="D7" s="90" t="s">
        <v>445</v>
      </c>
      <c r="F7" s="90" t="str">
        <f>LOWER("PANGERAN DIPONEGORO")</f>
        <v>pangeran diponegoro</v>
      </c>
      <c r="G7" s="86" t="str">
        <f ca="1">_xlfn.FORMULATEXT(F7)</f>
        <v>=LOWER("PANGERAN DIPONEGORO")</v>
      </c>
    </row>
    <row r="8" spans="2:7" ht="15.75" customHeight="1" x14ac:dyDescent="0.2">
      <c r="B8" s="72" t="s">
        <v>389</v>
      </c>
      <c r="C8" s="73"/>
      <c r="D8" s="90" t="s">
        <v>446</v>
      </c>
      <c r="F8" s="90" t="str">
        <f>LOWER("Republik Indonesia")</f>
        <v>republik indonesia</v>
      </c>
      <c r="G8" s="86" t="str">
        <f ca="1">_xlfn.FORMULATEXT(F8)</f>
        <v>=LOWER("Republik Indonesia")</v>
      </c>
    </row>
    <row r="9" spans="2:7" x14ac:dyDescent="0.2">
      <c r="B9" s="72">
        <v>125454</v>
      </c>
      <c r="C9" s="73"/>
      <c r="D9" s="90" t="s">
        <v>447</v>
      </c>
    </row>
    <row r="10" spans="2:7" x14ac:dyDescent="0.2">
      <c r="B10" s="72" t="s">
        <v>390</v>
      </c>
      <c r="C10" s="73"/>
      <c r="D10" s="90" t="s">
        <v>448</v>
      </c>
    </row>
    <row r="11" spans="2:7" x14ac:dyDescent="0.2">
      <c r="B11" s="72" t="s">
        <v>391</v>
      </c>
      <c r="C11" s="73"/>
      <c r="D11" s="90" t="s">
        <v>449</v>
      </c>
    </row>
    <row r="12" spans="2:7" x14ac:dyDescent="0.2">
      <c r="B12" s="72" t="s">
        <v>387</v>
      </c>
      <c r="C12" s="73"/>
      <c r="D12" s="90" t="s">
        <v>450</v>
      </c>
    </row>
    <row r="13" spans="2:7" x14ac:dyDescent="0.2">
      <c r="B13" s="72" t="s">
        <v>71</v>
      </c>
      <c r="C13" s="73"/>
      <c r="D13" s="90" t="s">
        <v>451</v>
      </c>
    </row>
    <row r="14" spans="2:7" x14ac:dyDescent="0.2">
      <c r="B14" s="72" t="s">
        <v>388</v>
      </c>
      <c r="C14" s="73"/>
      <c r="D14" s="90" t="s">
        <v>452</v>
      </c>
    </row>
    <row r="15" spans="2:7" ht="19.5" customHeight="1" x14ac:dyDescent="0.2">
      <c r="B15" s="62"/>
      <c r="C15" s="62"/>
      <c r="D15" s="62"/>
    </row>
    <row r="16" spans="2:7" ht="15.75" customHeight="1" x14ac:dyDescent="0.2"/>
    <row r="17" ht="15.75" customHeight="1" x14ac:dyDescent="0.2"/>
    <row r="18" ht="15.75" customHeight="1" x14ac:dyDescent="0.2"/>
    <row r="19" ht="18" customHeight="1" x14ac:dyDescent="0.2"/>
  </sheetData>
  <pageMargins left="0.75" right="0.75" top="1" bottom="1" header="0.5" footer="0.5"/>
  <pageSetup orientation="portrait" horizont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G19"/>
  <sheetViews>
    <sheetView showGridLines="0" workbookViewId="0">
      <selection activeCell="C7" sqref="C7:C14"/>
    </sheetView>
  </sheetViews>
  <sheetFormatPr defaultRowHeight="15" x14ac:dyDescent="0.2"/>
  <cols>
    <col min="1" max="1" width="5.85546875" style="38" customWidth="1"/>
    <col min="2" max="2" width="25.5703125" style="38" customWidth="1"/>
    <col min="3" max="3" width="25.28515625" style="38" customWidth="1"/>
    <col min="4" max="4" width="15.85546875" style="38" customWidth="1"/>
    <col min="5" max="5" width="4" style="38" customWidth="1"/>
    <col min="6" max="6" width="26.5703125" style="38" customWidth="1"/>
    <col min="7" max="7" width="33.140625" style="38" customWidth="1"/>
    <col min="8" max="8" width="5.85546875" style="38" customWidth="1"/>
    <col min="9" max="16384" width="9.140625" style="38"/>
  </cols>
  <sheetData>
    <row r="1" spans="2:7" ht="19.5" customHeight="1" x14ac:dyDescent="0.2"/>
    <row r="2" spans="2:7" ht="18.75" x14ac:dyDescent="0.2">
      <c r="B2" s="64" t="s">
        <v>48</v>
      </c>
    </row>
    <row r="3" spans="2:7" ht="18" customHeight="1" x14ac:dyDescent="0.2">
      <c r="B3" s="206" t="s">
        <v>315</v>
      </c>
    </row>
    <row r="4" spans="2:7" x14ac:dyDescent="0.2">
      <c r="B4" s="65" t="s">
        <v>264</v>
      </c>
    </row>
    <row r="5" spans="2:7" x14ac:dyDescent="0.2">
      <c r="B5" s="5"/>
    </row>
    <row r="6" spans="2:7" ht="16.5" customHeight="1" x14ac:dyDescent="0.2">
      <c r="B6" s="118" t="s">
        <v>182</v>
      </c>
      <c r="C6" s="44" t="s">
        <v>188</v>
      </c>
      <c r="D6" s="118" t="s">
        <v>180</v>
      </c>
      <c r="F6" s="106" t="s">
        <v>188</v>
      </c>
      <c r="G6" s="198" t="s">
        <v>189</v>
      </c>
    </row>
    <row r="7" spans="2:7" ht="15.75" customHeight="1" x14ac:dyDescent="0.2">
      <c r="B7" s="72" t="s">
        <v>47</v>
      </c>
      <c r="C7" s="73"/>
      <c r="D7" s="90" t="s">
        <v>453</v>
      </c>
      <c r="F7" s="90" t="str">
        <f>UPPER("Pangeran Diponegoro")</f>
        <v>PANGERAN DIPONEGORO</v>
      </c>
      <c r="G7" s="87" t="str">
        <f ca="1">_xlfn.FORMULATEXT(F7)</f>
        <v>=UPPER("Pangeran Diponegoro")</v>
      </c>
    </row>
    <row r="8" spans="2:7" ht="15.75" customHeight="1" x14ac:dyDescent="0.2">
      <c r="B8" s="72" t="s">
        <v>389</v>
      </c>
      <c r="C8" s="73"/>
      <c r="D8" s="90" t="s">
        <v>454</v>
      </c>
      <c r="F8" s="90" t="str">
        <f>UPPER("republik indonesia")</f>
        <v>REPUBLIK INDONESIA</v>
      </c>
      <c r="G8" s="87" t="str">
        <f ca="1">_xlfn.FORMULATEXT(F8)</f>
        <v>=UPPER("republik indonesia")</v>
      </c>
    </row>
    <row r="9" spans="2:7" x14ac:dyDescent="0.2">
      <c r="B9" s="72" t="s">
        <v>70</v>
      </c>
      <c r="C9" s="73"/>
      <c r="D9" s="90" t="s">
        <v>455</v>
      </c>
    </row>
    <row r="10" spans="2:7" x14ac:dyDescent="0.2">
      <c r="B10" s="72" t="s">
        <v>392</v>
      </c>
      <c r="C10" s="73"/>
      <c r="D10" s="90" t="s">
        <v>456</v>
      </c>
    </row>
    <row r="11" spans="2:7" x14ac:dyDescent="0.2">
      <c r="B11" s="72" t="s">
        <v>391</v>
      </c>
      <c r="C11" s="73"/>
      <c r="D11" s="90" t="s">
        <v>457</v>
      </c>
    </row>
    <row r="12" spans="2:7" x14ac:dyDescent="0.2">
      <c r="B12" s="72" t="s">
        <v>387</v>
      </c>
      <c r="C12" s="73"/>
      <c r="D12" s="90" t="s">
        <v>458</v>
      </c>
    </row>
    <row r="13" spans="2:7" x14ac:dyDescent="0.2">
      <c r="B13" s="72" t="s">
        <v>87</v>
      </c>
      <c r="C13" s="73"/>
      <c r="D13" s="90" t="s">
        <v>459</v>
      </c>
    </row>
    <row r="14" spans="2:7" x14ac:dyDescent="0.2">
      <c r="B14" s="72" t="s">
        <v>393</v>
      </c>
      <c r="C14" s="73"/>
      <c r="D14" s="90" t="s">
        <v>460</v>
      </c>
    </row>
    <row r="15" spans="2:7" ht="19.5" customHeight="1" x14ac:dyDescent="0.2">
      <c r="B15" s="62"/>
      <c r="C15" s="62"/>
      <c r="D15" s="62"/>
    </row>
    <row r="16" spans="2:7" ht="15.75" customHeight="1" x14ac:dyDescent="0.2"/>
    <row r="17" ht="15.75" customHeight="1" x14ac:dyDescent="0.2"/>
    <row r="18" ht="15.75" customHeight="1" x14ac:dyDescent="0.2"/>
    <row r="19" ht="18" customHeight="1" x14ac:dyDescent="0.2"/>
  </sheetData>
  <pageMargins left="0.75" right="0.75" top="1" bottom="1" header="0.5" footer="0.5"/>
  <pageSetup orientation="portrait" horizont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D15"/>
  <sheetViews>
    <sheetView showGridLines="0" workbookViewId="0">
      <selection activeCell="I3" sqref="I3"/>
    </sheetView>
  </sheetViews>
  <sheetFormatPr defaultRowHeight="15" customHeight="1" x14ac:dyDescent="0.2"/>
  <cols>
    <col min="1" max="1" width="5.85546875" style="38" customWidth="1"/>
    <col min="2" max="2" width="28.140625" style="38" customWidth="1"/>
    <col min="3" max="3" width="25.140625" style="38" customWidth="1"/>
    <col min="4" max="4" width="17" style="38" customWidth="1"/>
    <col min="5" max="5" width="5.85546875" style="38" customWidth="1"/>
    <col min="6" max="6" width="9.140625" style="38"/>
    <col min="7" max="7" width="12.5703125" style="38" customWidth="1"/>
    <col min="8" max="16384" width="9.140625" style="38"/>
  </cols>
  <sheetData>
    <row r="1" spans="2:4" ht="19.5" customHeight="1" x14ac:dyDescent="0.2"/>
    <row r="2" spans="2:4" ht="15" customHeight="1" x14ac:dyDescent="0.2">
      <c r="B2" s="64" t="s">
        <v>49</v>
      </c>
    </row>
    <row r="3" spans="2:4" ht="18" customHeight="1" x14ac:dyDescent="0.2">
      <c r="B3" s="223" t="s">
        <v>316</v>
      </c>
    </row>
    <row r="4" spans="2:4" ht="15" customHeight="1" x14ac:dyDescent="0.2">
      <c r="B4" s="65" t="s">
        <v>242</v>
      </c>
    </row>
    <row r="5" spans="2:4" ht="15" customHeight="1" x14ac:dyDescent="0.2">
      <c r="B5" s="5"/>
    </row>
    <row r="6" spans="2:4" ht="15" customHeight="1" x14ac:dyDescent="0.2">
      <c r="B6" s="45" t="s">
        <v>182</v>
      </c>
      <c r="C6" s="46" t="s">
        <v>188</v>
      </c>
      <c r="D6" s="45" t="s">
        <v>180</v>
      </c>
    </row>
    <row r="7" spans="2:4" ht="15" customHeight="1" x14ac:dyDescent="0.2">
      <c r="B7" s="72" t="s">
        <v>398</v>
      </c>
      <c r="C7" s="73"/>
      <c r="D7" s="90" t="s">
        <v>461</v>
      </c>
    </row>
    <row r="8" spans="2:4" ht="15" customHeight="1" x14ac:dyDescent="0.2">
      <c r="B8" s="72" t="s">
        <v>397</v>
      </c>
      <c r="C8" s="73"/>
      <c r="D8" s="90" t="s">
        <v>462</v>
      </c>
    </row>
    <row r="9" spans="2:4" ht="15" customHeight="1" x14ac:dyDescent="0.2">
      <c r="B9" s="72" t="s">
        <v>70</v>
      </c>
      <c r="C9" s="73"/>
      <c r="D9" s="90" t="s">
        <v>463</v>
      </c>
    </row>
    <row r="10" spans="2:4" ht="15" customHeight="1" x14ac:dyDescent="0.2">
      <c r="B10" s="72" t="s">
        <v>394</v>
      </c>
      <c r="C10" s="73"/>
      <c r="D10" s="90" t="s">
        <v>464</v>
      </c>
    </row>
    <row r="11" spans="2:4" ht="15" customHeight="1" x14ac:dyDescent="0.2">
      <c r="B11" s="72" t="s">
        <v>395</v>
      </c>
      <c r="C11" s="73"/>
      <c r="D11" s="90" t="s">
        <v>465</v>
      </c>
    </row>
    <row r="12" spans="2:4" ht="15" customHeight="1" x14ac:dyDescent="0.2">
      <c r="B12" s="72" t="s">
        <v>396</v>
      </c>
      <c r="C12" s="73"/>
      <c r="D12" s="90" t="s">
        <v>466</v>
      </c>
    </row>
    <row r="13" spans="2:4" ht="15" customHeight="1" x14ac:dyDescent="0.2">
      <c r="B13" s="72" t="s">
        <v>388</v>
      </c>
      <c r="C13" s="73"/>
      <c r="D13" s="90" t="s">
        <v>467</v>
      </c>
    </row>
    <row r="14" spans="2:4" ht="15" customHeight="1" x14ac:dyDescent="0.2">
      <c r="B14" s="72" t="s">
        <v>393</v>
      </c>
      <c r="C14" s="73"/>
      <c r="D14" s="90" t="s">
        <v>468</v>
      </c>
    </row>
    <row r="15" spans="2:4" ht="19.5" customHeight="1" x14ac:dyDescent="0.2"/>
  </sheetData>
  <pageMargins left="0.75" right="0.75" top="1" bottom="1" header="0.5" footer="0.5"/>
  <pageSetup orientation="portrait" horizont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workbookViewId="0">
      <selection activeCell="C7" sqref="C7:C11"/>
    </sheetView>
  </sheetViews>
  <sheetFormatPr defaultRowHeight="15" customHeight="1" x14ac:dyDescent="0.2"/>
  <cols>
    <col min="1" max="1" width="5.85546875" style="5" customWidth="1"/>
    <col min="2" max="2" width="18.42578125" style="5" customWidth="1"/>
    <col min="3" max="3" width="17" style="5" customWidth="1"/>
    <col min="4" max="4" width="22.7109375" style="5" customWidth="1"/>
    <col min="5" max="5" width="6" style="5" customWidth="1"/>
    <col min="6" max="6" width="15.7109375" style="5" customWidth="1"/>
    <col min="7" max="7" width="12" style="5" customWidth="1"/>
    <col min="8" max="8" width="22.85546875" style="5" customWidth="1"/>
    <col min="9" max="9" width="5.85546875" style="5" customWidth="1"/>
    <col min="10" max="16384" width="9.140625" style="5"/>
  </cols>
  <sheetData>
    <row r="1" spans="2:8" ht="19.5" customHeight="1" x14ac:dyDescent="0.2"/>
    <row r="2" spans="2:8" ht="17.25" customHeight="1" x14ac:dyDescent="0.2">
      <c r="B2" s="64" t="s">
        <v>74</v>
      </c>
      <c r="C2" s="38"/>
      <c r="D2" s="38"/>
    </row>
    <row r="3" spans="2:8" ht="18" customHeight="1" x14ac:dyDescent="0.2">
      <c r="B3" s="245" t="s">
        <v>317</v>
      </c>
      <c r="C3" s="245"/>
      <c r="D3" s="245"/>
      <c r="E3" s="245"/>
      <c r="F3" s="190"/>
    </row>
    <row r="4" spans="2:8" ht="15" customHeight="1" x14ac:dyDescent="0.2">
      <c r="B4" s="65" t="s">
        <v>243</v>
      </c>
      <c r="C4" s="38"/>
      <c r="D4" s="38"/>
    </row>
    <row r="5" spans="2:8" ht="15" customHeight="1" x14ac:dyDescent="0.2">
      <c r="C5" s="38"/>
      <c r="D5" s="38"/>
    </row>
    <row r="6" spans="2:8" ht="15" customHeight="1" x14ac:dyDescent="0.2">
      <c r="B6" s="43" t="s">
        <v>182</v>
      </c>
      <c r="C6" s="121" t="s">
        <v>188</v>
      </c>
      <c r="D6" s="43" t="s">
        <v>189</v>
      </c>
      <c r="E6" s="67"/>
      <c r="F6" s="43" t="s">
        <v>182</v>
      </c>
      <c r="G6" s="121" t="s">
        <v>188</v>
      </c>
      <c r="H6" s="43" t="s">
        <v>189</v>
      </c>
    </row>
    <row r="7" spans="2:8" x14ac:dyDescent="0.2">
      <c r="B7" s="108" t="s">
        <v>75</v>
      </c>
      <c r="C7" s="122"/>
      <c r="D7" s="124" t="s">
        <v>469</v>
      </c>
      <c r="E7" s="67"/>
      <c r="F7" s="108" t="s">
        <v>80</v>
      </c>
      <c r="G7" s="122" t="str">
        <f>REPLACE(F7,1,3," ")</f>
        <v xml:space="preserve"> 154564</v>
      </c>
      <c r="H7" s="124" t="str">
        <f t="shared" ref="H7:H11" ca="1" si="0">_xlfn.FORMULATEXT(G7)</f>
        <v>=REPLACE(F7;1;3;" ")</v>
      </c>
    </row>
    <row r="8" spans="2:8" x14ac:dyDescent="0.2">
      <c r="B8" s="72" t="s">
        <v>76</v>
      </c>
      <c r="C8" s="73"/>
      <c r="D8" s="90" t="s">
        <v>470</v>
      </c>
      <c r="E8" s="67"/>
      <c r="F8" s="72" t="s">
        <v>81</v>
      </c>
      <c r="G8" s="73" t="str">
        <f>REPLACE(F8,1,3," ")</f>
        <v xml:space="preserve"> 44546</v>
      </c>
      <c r="H8" s="90" t="str">
        <f t="shared" ca="1" si="0"/>
        <v>=REPLACE(F8;1;3;" ")</v>
      </c>
    </row>
    <row r="9" spans="2:8" x14ac:dyDescent="0.2">
      <c r="B9" s="72" t="s">
        <v>77</v>
      </c>
      <c r="C9" s="73"/>
      <c r="D9" s="90" t="s">
        <v>471</v>
      </c>
      <c r="E9" s="67"/>
      <c r="F9" s="72" t="s">
        <v>82</v>
      </c>
      <c r="G9" s="73" t="str">
        <f>REPLACE(F9,1,3," ")</f>
        <v xml:space="preserve"> 3432432</v>
      </c>
      <c r="H9" s="90" t="str">
        <f t="shared" ca="1" si="0"/>
        <v>=REPLACE(F9;1;3;" ")</v>
      </c>
    </row>
    <row r="10" spans="2:8" x14ac:dyDescent="0.2">
      <c r="B10" s="72" t="s">
        <v>78</v>
      </c>
      <c r="C10" s="123"/>
      <c r="D10" s="90" t="s">
        <v>472</v>
      </c>
      <c r="E10" s="67"/>
      <c r="F10" s="72" t="s">
        <v>83</v>
      </c>
      <c r="G10" s="123" t="str">
        <f>REPLACE(F10,1,3," ")</f>
        <v xml:space="preserve"> 0934830</v>
      </c>
      <c r="H10" s="90" t="str">
        <f t="shared" ca="1" si="0"/>
        <v>=REPLACE(F10;1;3;" ")</v>
      </c>
    </row>
    <row r="11" spans="2:8" x14ac:dyDescent="0.2">
      <c r="B11" s="72" t="s">
        <v>79</v>
      </c>
      <c r="C11" s="73"/>
      <c r="D11" s="90" t="s">
        <v>473</v>
      </c>
      <c r="E11" s="67"/>
      <c r="F11" s="72" t="s">
        <v>84</v>
      </c>
      <c r="G11" s="73" t="str">
        <f>REPLACE(F11,1,3," ")</f>
        <v xml:space="preserve"> 349343</v>
      </c>
      <c r="H11" s="90" t="str">
        <f t="shared" ca="1" si="0"/>
        <v>=REPLACE(F11;1;3;" ")</v>
      </c>
    </row>
    <row r="12" spans="2:8" x14ac:dyDescent="0.2">
      <c r="B12" s="67"/>
      <c r="C12" s="67"/>
      <c r="D12" s="117" t="s">
        <v>244</v>
      </c>
      <c r="E12" s="67"/>
      <c r="F12" s="67"/>
      <c r="G12" s="67"/>
      <c r="H12" s="117" t="s">
        <v>245</v>
      </c>
    </row>
    <row r="13" spans="2:8" x14ac:dyDescent="0.2">
      <c r="B13" s="67"/>
      <c r="C13" s="67"/>
      <c r="D13" s="67"/>
      <c r="E13" s="67"/>
      <c r="F13" s="67"/>
      <c r="G13" s="67"/>
      <c r="H13" s="67"/>
    </row>
    <row r="14" spans="2:8" x14ac:dyDescent="0.2">
      <c r="B14" s="43" t="s">
        <v>182</v>
      </c>
      <c r="C14" s="121" t="s">
        <v>188</v>
      </c>
      <c r="D14" s="251" t="s">
        <v>189</v>
      </c>
      <c r="E14" s="251"/>
      <c r="F14" s="67"/>
      <c r="G14" s="67"/>
      <c r="H14" s="67"/>
    </row>
    <row r="15" spans="2:8" x14ac:dyDescent="0.2">
      <c r="B15" s="108" t="s">
        <v>246</v>
      </c>
      <c r="C15" s="122" t="str">
        <f>REPLACE(B15,1,4,"ABC-20")</f>
        <v>ABC-20151101</v>
      </c>
      <c r="D15" s="125" t="str">
        <f t="shared" ref="D15:D19" ca="1" si="1">_xlfn.FORMULATEXT(C15)</f>
        <v>=REPLACE(B15;1;4;"ABC-20")</v>
      </c>
      <c r="E15" s="120"/>
      <c r="F15" s="67"/>
      <c r="G15" s="67"/>
      <c r="H15" s="67"/>
    </row>
    <row r="16" spans="2:8" x14ac:dyDescent="0.2">
      <c r="B16" s="72" t="s">
        <v>247</v>
      </c>
      <c r="C16" s="73" t="str">
        <f>REPLACE(B16,1,4,"ABC-20")</f>
        <v>ABC-20151102</v>
      </c>
      <c r="D16" s="90" t="str">
        <f t="shared" ca="1" si="1"/>
        <v>=REPLACE(B16;1;4;"ABC-20")</v>
      </c>
      <c r="E16" s="119"/>
      <c r="F16" s="67"/>
      <c r="G16" s="67"/>
      <c r="H16" s="67"/>
    </row>
    <row r="17" spans="2:8" x14ac:dyDescent="0.2">
      <c r="B17" s="72" t="s">
        <v>248</v>
      </c>
      <c r="C17" s="73" t="str">
        <f>REPLACE(B17,1,4,"ABC-20")</f>
        <v>ABC-20151103</v>
      </c>
      <c r="D17" s="90" t="str">
        <f t="shared" ca="1" si="1"/>
        <v>=REPLACE(B17;1;4;"ABC-20")</v>
      </c>
      <c r="E17" s="119"/>
      <c r="F17" s="67"/>
      <c r="G17" s="67"/>
      <c r="H17" s="67"/>
    </row>
    <row r="18" spans="2:8" x14ac:dyDescent="0.2">
      <c r="B18" s="72" t="s">
        <v>249</v>
      </c>
      <c r="C18" s="123" t="str">
        <f>REPLACE(B18,1,4,"ABC-20")</f>
        <v>ABC-20151104</v>
      </c>
      <c r="D18" s="90" t="str">
        <f t="shared" ca="1" si="1"/>
        <v>=REPLACE(B18;1;4;"ABC-20")</v>
      </c>
      <c r="E18" s="119"/>
      <c r="F18" s="67"/>
      <c r="G18" s="67"/>
      <c r="H18" s="67"/>
    </row>
    <row r="19" spans="2:8" x14ac:dyDescent="0.2">
      <c r="B19" s="72" t="s">
        <v>250</v>
      </c>
      <c r="C19" s="73" t="str">
        <f>REPLACE(B19,1,4,"ABC-20")</f>
        <v>ABC-20151105</v>
      </c>
      <c r="D19" s="90" t="str">
        <f t="shared" ca="1" si="1"/>
        <v>=REPLACE(B19;1;4;"ABC-20")</v>
      </c>
      <c r="E19" s="119"/>
      <c r="F19" s="67"/>
      <c r="G19" s="67"/>
      <c r="H19" s="67"/>
    </row>
    <row r="20" spans="2:8" x14ac:dyDescent="0.2">
      <c r="B20" s="114"/>
      <c r="C20" s="115"/>
      <c r="D20" s="115"/>
      <c r="E20" s="116" t="s">
        <v>98</v>
      </c>
    </row>
  </sheetData>
  <mergeCells count="2">
    <mergeCell ref="D14:E14"/>
    <mergeCell ref="B3:E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31"/>
  <sheetViews>
    <sheetView showGridLines="0" workbookViewId="0">
      <selection activeCell="K7" sqref="K7:K16"/>
    </sheetView>
  </sheetViews>
  <sheetFormatPr defaultRowHeight="15" customHeight="1" x14ac:dyDescent="0.2"/>
  <cols>
    <col min="1" max="1" width="5.85546875" style="5" customWidth="1"/>
    <col min="2" max="2" width="6.28515625" style="5" customWidth="1"/>
    <col min="3" max="3" width="9.140625" style="5"/>
    <col min="4" max="4" width="6.28515625" style="5" customWidth="1"/>
    <col min="5" max="5" width="3.85546875" style="5" customWidth="1"/>
    <col min="6" max="6" width="6.28515625" style="5" customWidth="1"/>
    <col min="7" max="7" width="9.140625" style="5"/>
    <col min="8" max="8" width="6.28515625" style="5" customWidth="1"/>
    <col min="9" max="9" width="5.28515625" style="5" customWidth="1"/>
    <col min="10" max="10" width="8.140625" style="5" customWidth="1"/>
    <col min="11" max="11" width="7.5703125" style="5" customWidth="1"/>
    <col min="12" max="12" width="14.28515625" style="5" customWidth="1"/>
    <col min="13" max="13" width="8.140625" style="5" customWidth="1"/>
    <col min="14" max="14" width="7.5703125" style="5" customWidth="1"/>
    <col min="15" max="15" width="14.28515625" style="5" customWidth="1"/>
    <col min="16" max="16" width="5.85546875" style="5" customWidth="1"/>
    <col min="17" max="16384" width="9.140625" style="5"/>
  </cols>
  <sheetData>
    <row r="1" spans="2:19" ht="19.5" customHeight="1" x14ac:dyDescent="0.2"/>
    <row r="2" spans="2:19" ht="18.75" customHeight="1" x14ac:dyDescent="0.3">
      <c r="B2" s="236" t="s">
        <v>108</v>
      </c>
      <c r="C2" s="236"/>
    </row>
    <row r="3" spans="2:19" ht="18" customHeight="1" x14ac:dyDescent="0.2">
      <c r="B3" s="240" t="s">
        <v>307</v>
      </c>
      <c r="C3" s="240"/>
      <c r="D3" s="188"/>
      <c r="E3" s="188"/>
      <c r="F3" s="188"/>
    </row>
    <row r="4" spans="2:19" ht="15" customHeight="1" x14ac:dyDescent="0.2">
      <c r="B4" s="52" t="s">
        <v>211</v>
      </c>
      <c r="C4" s="51"/>
    </row>
    <row r="5" spans="2:19" ht="15" customHeight="1" x14ac:dyDescent="0.2">
      <c r="B5" s="53"/>
      <c r="C5" s="51"/>
    </row>
    <row r="6" spans="2:19" ht="15" customHeight="1" x14ac:dyDescent="0.2">
      <c r="B6" s="234" t="s">
        <v>109</v>
      </c>
      <c r="C6" s="234"/>
      <c r="D6" s="234"/>
      <c r="F6" s="234" t="s">
        <v>110</v>
      </c>
      <c r="G6" s="234"/>
      <c r="H6" s="234"/>
      <c r="J6" s="11" t="s">
        <v>212</v>
      </c>
      <c r="K6" s="56" t="s">
        <v>110</v>
      </c>
      <c r="L6" s="56" t="s">
        <v>180</v>
      </c>
      <c r="M6" s="56" t="s">
        <v>213</v>
      </c>
      <c r="N6" s="56" t="s">
        <v>110</v>
      </c>
      <c r="O6" s="11" t="s">
        <v>180</v>
      </c>
      <c r="Q6" s="5">
        <v>1</v>
      </c>
      <c r="R6" s="5" t="s">
        <v>111</v>
      </c>
      <c r="S6" s="5" t="s">
        <v>138</v>
      </c>
    </row>
    <row r="7" spans="2:19" ht="15" customHeight="1" x14ac:dyDescent="0.2">
      <c r="B7" s="238" t="str">
        <f>VLOOKUP(C8,Q6:S31,2)</f>
        <v>D</v>
      </c>
      <c r="C7" s="47"/>
      <c r="D7" s="239" t="str">
        <f>VLOOKUP(C8,Q6:S31,3)</f>
        <v>d</v>
      </c>
      <c r="F7" s="48" t="str">
        <f>B7</f>
        <v>D</v>
      </c>
      <c r="G7" s="237" t="s">
        <v>137</v>
      </c>
      <c r="H7" s="49" t="str">
        <f>D7</f>
        <v>d</v>
      </c>
      <c r="J7" s="54">
        <v>0</v>
      </c>
      <c r="K7" s="57"/>
      <c r="L7" s="58" t="s">
        <v>214</v>
      </c>
      <c r="M7" s="57" t="s">
        <v>111</v>
      </c>
      <c r="N7" s="57">
        <f>CODE(M7)</f>
        <v>65</v>
      </c>
      <c r="O7" s="59" t="str">
        <f ca="1">_xlfn.FORMULATEXT(N7)</f>
        <v>=CODE(M7)</v>
      </c>
      <c r="Q7" s="5">
        <v>2</v>
      </c>
      <c r="R7" s="5" t="s">
        <v>112</v>
      </c>
      <c r="S7" s="5" t="s">
        <v>139</v>
      </c>
    </row>
    <row r="8" spans="2:19" ht="15" customHeight="1" x14ac:dyDescent="0.2">
      <c r="B8" s="238"/>
      <c r="C8" s="50">
        <v>4</v>
      </c>
      <c r="D8" s="239"/>
      <c r="F8" s="48">
        <f>CODE(F7)</f>
        <v>68</v>
      </c>
      <c r="G8" s="237"/>
      <c r="H8" s="49">
        <f>CODE(H7)</f>
        <v>100</v>
      </c>
      <c r="J8" s="54">
        <v>1</v>
      </c>
      <c r="K8" s="57"/>
      <c r="L8" s="58" t="s">
        <v>215</v>
      </c>
      <c r="M8" s="57" t="s">
        <v>112</v>
      </c>
      <c r="N8" s="57">
        <f t="shared" ref="N8:N16" si="0">CODE(M8)</f>
        <v>66</v>
      </c>
      <c r="O8" s="59" t="str">
        <f t="shared" ref="O8:O16" ca="1" si="1">_xlfn.FORMULATEXT(N8)</f>
        <v>=CODE(M8)</v>
      </c>
      <c r="Q8" s="5">
        <v>3</v>
      </c>
      <c r="R8" s="5" t="s">
        <v>113</v>
      </c>
      <c r="S8" s="5" t="s">
        <v>140</v>
      </c>
    </row>
    <row r="9" spans="2:19" ht="15" customHeight="1" x14ac:dyDescent="0.2">
      <c r="J9" s="54">
        <v>2</v>
      </c>
      <c r="K9" s="57"/>
      <c r="L9" s="58" t="s">
        <v>216</v>
      </c>
      <c r="M9" s="57" t="s">
        <v>113</v>
      </c>
      <c r="N9" s="57">
        <f t="shared" si="0"/>
        <v>67</v>
      </c>
      <c r="O9" s="59" t="str">
        <f t="shared" ca="1" si="1"/>
        <v>=CODE(M9)</v>
      </c>
      <c r="Q9" s="5">
        <v>4</v>
      </c>
      <c r="R9" s="5" t="s">
        <v>114</v>
      </c>
      <c r="S9" s="5" t="s">
        <v>141</v>
      </c>
    </row>
    <row r="10" spans="2:19" ht="15" customHeight="1" x14ac:dyDescent="0.2">
      <c r="J10" s="54">
        <v>3</v>
      </c>
      <c r="K10" s="57"/>
      <c r="L10" s="58" t="s">
        <v>217</v>
      </c>
      <c r="M10" s="57" t="s">
        <v>114</v>
      </c>
      <c r="N10" s="57">
        <f t="shared" si="0"/>
        <v>68</v>
      </c>
      <c r="O10" s="59" t="str">
        <f t="shared" ca="1" si="1"/>
        <v>=CODE(M10)</v>
      </c>
      <c r="Q10" s="5">
        <v>5</v>
      </c>
      <c r="R10" s="5" t="s">
        <v>115</v>
      </c>
      <c r="S10" s="5" t="s">
        <v>142</v>
      </c>
    </row>
    <row r="11" spans="2:19" ht="15" customHeight="1" x14ac:dyDescent="0.2">
      <c r="J11" s="54">
        <v>4</v>
      </c>
      <c r="K11" s="57"/>
      <c r="L11" s="58" t="s">
        <v>218</v>
      </c>
      <c r="M11" s="57" t="s">
        <v>115</v>
      </c>
      <c r="N11" s="57">
        <f t="shared" si="0"/>
        <v>69</v>
      </c>
      <c r="O11" s="59" t="str">
        <f t="shared" ca="1" si="1"/>
        <v>=CODE(M11)</v>
      </c>
      <c r="Q11" s="5">
        <v>6</v>
      </c>
      <c r="R11" s="5" t="s">
        <v>116</v>
      </c>
      <c r="S11" s="5" t="s">
        <v>143</v>
      </c>
    </row>
    <row r="12" spans="2:19" ht="15" customHeight="1" x14ac:dyDescent="0.2">
      <c r="J12" s="54">
        <v>5</v>
      </c>
      <c r="K12" s="57"/>
      <c r="L12" s="58" t="s">
        <v>219</v>
      </c>
      <c r="M12" s="57" t="s">
        <v>138</v>
      </c>
      <c r="N12" s="57">
        <f t="shared" si="0"/>
        <v>97</v>
      </c>
      <c r="O12" s="59" t="str">
        <f t="shared" ca="1" si="1"/>
        <v>=CODE(M12)</v>
      </c>
      <c r="Q12" s="5">
        <v>7</v>
      </c>
      <c r="R12" s="5" t="s">
        <v>117</v>
      </c>
      <c r="S12" s="5" t="s">
        <v>144</v>
      </c>
    </row>
    <row r="13" spans="2:19" ht="15" customHeight="1" x14ac:dyDescent="0.2">
      <c r="J13" s="54">
        <v>6</v>
      </c>
      <c r="K13" s="57"/>
      <c r="L13" s="58" t="s">
        <v>220</v>
      </c>
      <c r="M13" s="57" t="s">
        <v>139</v>
      </c>
      <c r="N13" s="57">
        <f t="shared" si="0"/>
        <v>98</v>
      </c>
      <c r="O13" s="59" t="str">
        <f t="shared" ca="1" si="1"/>
        <v>=CODE(M13)</v>
      </c>
      <c r="Q13" s="5">
        <v>8</v>
      </c>
      <c r="R13" s="5" t="s">
        <v>118</v>
      </c>
      <c r="S13" s="5" t="s">
        <v>145</v>
      </c>
    </row>
    <row r="14" spans="2:19" ht="15" customHeight="1" x14ac:dyDescent="0.2">
      <c r="J14" s="54">
        <v>7</v>
      </c>
      <c r="K14" s="57"/>
      <c r="L14" s="58" t="s">
        <v>221</v>
      </c>
      <c r="M14" s="57" t="s">
        <v>140</v>
      </c>
      <c r="N14" s="57">
        <f t="shared" si="0"/>
        <v>99</v>
      </c>
      <c r="O14" s="59" t="str">
        <f t="shared" ca="1" si="1"/>
        <v>=CODE(M14)</v>
      </c>
      <c r="Q14" s="5">
        <v>9</v>
      </c>
      <c r="R14" s="5" t="s">
        <v>119</v>
      </c>
      <c r="S14" s="5" t="s">
        <v>146</v>
      </c>
    </row>
    <row r="15" spans="2:19" ht="15" customHeight="1" x14ac:dyDescent="0.2">
      <c r="J15" s="54">
        <v>8</v>
      </c>
      <c r="K15" s="57"/>
      <c r="L15" s="58" t="s">
        <v>222</v>
      </c>
      <c r="M15" s="57" t="s">
        <v>141</v>
      </c>
      <c r="N15" s="57">
        <f t="shared" si="0"/>
        <v>100</v>
      </c>
      <c r="O15" s="59" t="str">
        <f t="shared" ca="1" si="1"/>
        <v>=CODE(M15)</v>
      </c>
      <c r="Q15" s="5">
        <v>10</v>
      </c>
      <c r="R15" s="5" t="s">
        <v>120</v>
      </c>
      <c r="S15" s="5" t="s">
        <v>147</v>
      </c>
    </row>
    <row r="16" spans="2:19" ht="15" customHeight="1" x14ac:dyDescent="0.2">
      <c r="J16" s="54">
        <v>9</v>
      </c>
      <c r="K16" s="57"/>
      <c r="L16" s="58" t="s">
        <v>223</v>
      </c>
      <c r="M16" s="57" t="s">
        <v>142</v>
      </c>
      <c r="N16" s="57">
        <f t="shared" si="0"/>
        <v>101</v>
      </c>
      <c r="O16" s="59" t="str">
        <f t="shared" ca="1" si="1"/>
        <v>=CODE(M16)</v>
      </c>
      <c r="Q16" s="5">
        <v>11</v>
      </c>
      <c r="R16" s="5" t="s">
        <v>121</v>
      </c>
      <c r="S16" s="5" t="s">
        <v>148</v>
      </c>
    </row>
    <row r="17" spans="17:19" ht="19.5" customHeight="1" x14ac:dyDescent="0.2">
      <c r="Q17" s="5">
        <v>12</v>
      </c>
      <c r="R17" s="5" t="s">
        <v>122</v>
      </c>
      <c r="S17" s="5" t="s">
        <v>149</v>
      </c>
    </row>
    <row r="18" spans="17:19" ht="15" customHeight="1" x14ac:dyDescent="0.2">
      <c r="Q18" s="5">
        <v>13</v>
      </c>
      <c r="R18" s="5" t="s">
        <v>123</v>
      </c>
      <c r="S18" s="5" t="s">
        <v>150</v>
      </c>
    </row>
    <row r="19" spans="17:19" ht="15" customHeight="1" x14ac:dyDescent="0.2">
      <c r="Q19" s="5">
        <v>14</v>
      </c>
      <c r="R19" s="5" t="s">
        <v>124</v>
      </c>
      <c r="S19" s="5" t="s">
        <v>151</v>
      </c>
    </row>
    <row r="20" spans="17:19" ht="15" customHeight="1" x14ac:dyDescent="0.2">
      <c r="Q20" s="5">
        <v>15</v>
      </c>
      <c r="R20" s="5" t="s">
        <v>125</v>
      </c>
      <c r="S20" s="5" t="s">
        <v>152</v>
      </c>
    </row>
    <row r="21" spans="17:19" ht="15" customHeight="1" x14ac:dyDescent="0.2">
      <c r="Q21" s="5">
        <v>16</v>
      </c>
      <c r="R21" s="5" t="s">
        <v>126</v>
      </c>
      <c r="S21" s="5" t="s">
        <v>153</v>
      </c>
    </row>
    <row r="22" spans="17:19" ht="15" customHeight="1" x14ac:dyDescent="0.2">
      <c r="Q22" s="5">
        <v>17</v>
      </c>
      <c r="R22" s="5" t="s">
        <v>127</v>
      </c>
      <c r="S22" s="5" t="s">
        <v>154</v>
      </c>
    </row>
    <row r="23" spans="17:19" ht="15" customHeight="1" x14ac:dyDescent="0.2">
      <c r="Q23" s="5">
        <v>18</v>
      </c>
      <c r="R23" s="5" t="s">
        <v>128</v>
      </c>
      <c r="S23" s="5" t="s">
        <v>155</v>
      </c>
    </row>
    <row r="24" spans="17:19" ht="15" customHeight="1" x14ac:dyDescent="0.2">
      <c r="Q24" s="5">
        <v>19</v>
      </c>
      <c r="R24" s="5" t="s">
        <v>129</v>
      </c>
      <c r="S24" s="5" t="s">
        <v>156</v>
      </c>
    </row>
    <row r="25" spans="17:19" ht="15" customHeight="1" x14ac:dyDescent="0.2">
      <c r="Q25" s="5">
        <v>20</v>
      </c>
      <c r="R25" s="5" t="s">
        <v>130</v>
      </c>
      <c r="S25" s="5" t="s">
        <v>157</v>
      </c>
    </row>
    <row r="26" spans="17:19" ht="15" customHeight="1" x14ac:dyDescent="0.2">
      <c r="Q26" s="5">
        <v>21</v>
      </c>
      <c r="R26" s="5" t="s">
        <v>131</v>
      </c>
      <c r="S26" s="5" t="s">
        <v>158</v>
      </c>
    </row>
    <row r="27" spans="17:19" ht="15" customHeight="1" x14ac:dyDescent="0.2">
      <c r="Q27" s="5">
        <v>22</v>
      </c>
      <c r="R27" s="5" t="s">
        <v>132</v>
      </c>
      <c r="S27" s="5" t="s">
        <v>159</v>
      </c>
    </row>
    <row r="28" spans="17:19" ht="15" customHeight="1" x14ac:dyDescent="0.2">
      <c r="Q28" s="5">
        <v>23</v>
      </c>
      <c r="R28" s="5" t="s">
        <v>133</v>
      </c>
      <c r="S28" s="5" t="s">
        <v>160</v>
      </c>
    </row>
    <row r="29" spans="17:19" ht="15" customHeight="1" x14ac:dyDescent="0.2">
      <c r="Q29" s="5">
        <v>24</v>
      </c>
      <c r="R29" s="5" t="s">
        <v>134</v>
      </c>
      <c r="S29" s="5" t="s">
        <v>161</v>
      </c>
    </row>
    <row r="30" spans="17:19" ht="15" customHeight="1" x14ac:dyDescent="0.2">
      <c r="Q30" s="5">
        <v>25</v>
      </c>
      <c r="R30" s="5" t="s">
        <v>135</v>
      </c>
      <c r="S30" s="5" t="s">
        <v>162</v>
      </c>
    </row>
    <row r="31" spans="17:19" ht="15" customHeight="1" x14ac:dyDescent="0.2">
      <c r="Q31" s="5">
        <v>26</v>
      </c>
      <c r="R31" s="5" t="s">
        <v>136</v>
      </c>
      <c r="S31" s="5" t="s">
        <v>163</v>
      </c>
    </row>
  </sheetData>
  <mergeCells count="7">
    <mergeCell ref="B2:C2"/>
    <mergeCell ref="G7:G8"/>
    <mergeCell ref="B7:B8"/>
    <mergeCell ref="D7:D8"/>
    <mergeCell ref="F6:H6"/>
    <mergeCell ref="B6:D6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2</xdr:col>
                    <xdr:colOff>57150</xdr:colOff>
                    <xdr:row>6</xdr:row>
                    <xdr:rowOff>152400</xdr:rowOff>
                  </from>
                  <to>
                    <xdr:col>2</xdr:col>
                    <xdr:colOff>542925</xdr:colOff>
                    <xdr:row>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/>
  <dimension ref="B1:E17"/>
  <sheetViews>
    <sheetView showGridLines="0" workbookViewId="0">
      <selection activeCell="C11" sqref="C11"/>
    </sheetView>
  </sheetViews>
  <sheetFormatPr defaultRowHeight="15.75" customHeight="1" x14ac:dyDescent="0.2"/>
  <cols>
    <col min="1" max="1" width="5.7109375" style="38" customWidth="1"/>
    <col min="2" max="2" width="22.42578125" style="38" customWidth="1"/>
    <col min="3" max="3" width="13.5703125" style="38" customWidth="1"/>
    <col min="4" max="4" width="18" style="38" customWidth="1"/>
    <col min="5" max="5" width="18.28515625" style="38" customWidth="1"/>
    <col min="6" max="6" width="5.85546875" style="38" customWidth="1"/>
    <col min="7" max="16384" width="9.140625" style="38"/>
  </cols>
  <sheetData>
    <row r="1" spans="2:5" ht="19.5" customHeight="1" x14ac:dyDescent="0.2"/>
    <row r="2" spans="2:5" ht="15.75" customHeight="1" x14ac:dyDescent="0.2">
      <c r="B2" s="64" t="s">
        <v>50</v>
      </c>
    </row>
    <row r="3" spans="2:5" ht="18" customHeight="1" x14ac:dyDescent="0.2">
      <c r="B3" s="245" t="s">
        <v>318</v>
      </c>
      <c r="C3" s="245"/>
      <c r="D3" s="191"/>
    </row>
    <row r="4" spans="2:5" ht="15.75" customHeight="1" x14ac:dyDescent="0.2">
      <c r="B4" s="100" t="s">
        <v>251</v>
      </c>
    </row>
    <row r="5" spans="2:5" ht="12.75" customHeight="1" x14ac:dyDescent="0.2">
      <c r="B5" s="5"/>
    </row>
    <row r="6" spans="2:5" ht="15.75" customHeight="1" x14ac:dyDescent="0.2">
      <c r="B6" s="128" t="s">
        <v>203</v>
      </c>
      <c r="C6" s="86" t="s">
        <v>253</v>
      </c>
    </row>
    <row r="7" spans="2:5" ht="15.75" customHeight="1" x14ac:dyDescent="0.2">
      <c r="B7" s="129" t="s">
        <v>252</v>
      </c>
      <c r="C7" s="130">
        <v>5</v>
      </c>
    </row>
    <row r="8" spans="2:5" ht="15.75" customHeight="1" x14ac:dyDescent="0.2">
      <c r="B8" s="126" t="s">
        <v>254</v>
      </c>
      <c r="C8" s="131" t="str">
        <f>REPT(C6,C7)</f>
        <v xml:space="preserve">semangat semangat semangat semangat semangat </v>
      </c>
    </row>
    <row r="9" spans="2:5" ht="4.5" customHeight="1" x14ac:dyDescent="0.2"/>
    <row r="10" spans="2:5" ht="15.75" customHeight="1" x14ac:dyDescent="0.2">
      <c r="B10" s="45" t="s">
        <v>182</v>
      </c>
      <c r="C10" s="252" t="s">
        <v>188</v>
      </c>
      <c r="D10" s="253"/>
      <c r="E10" s="45" t="s">
        <v>189</v>
      </c>
    </row>
    <row r="11" spans="2:5" ht="15" x14ac:dyDescent="0.2">
      <c r="B11" s="72" t="s">
        <v>51</v>
      </c>
      <c r="C11" s="87"/>
      <c r="D11" s="127"/>
      <c r="E11" s="90" t="s">
        <v>474</v>
      </c>
    </row>
    <row r="12" spans="2:5" ht="15" x14ac:dyDescent="0.2">
      <c r="B12" s="72" t="s">
        <v>53</v>
      </c>
      <c r="C12" s="87"/>
      <c r="D12" s="127"/>
      <c r="E12" s="90" t="s">
        <v>475</v>
      </c>
    </row>
    <row r="13" spans="2:5" ht="15" x14ac:dyDescent="0.2">
      <c r="B13" s="72" t="s">
        <v>52</v>
      </c>
      <c r="C13" s="87"/>
      <c r="D13" s="127"/>
      <c r="E13" s="90" t="s">
        <v>476</v>
      </c>
    </row>
    <row r="14" spans="2:5" ht="15" x14ac:dyDescent="0.2">
      <c r="B14" s="72" t="s">
        <v>54</v>
      </c>
      <c r="C14" s="87"/>
      <c r="D14" s="127"/>
      <c r="E14" s="90" t="s">
        <v>477</v>
      </c>
    </row>
    <row r="15" spans="2:5" ht="15" x14ac:dyDescent="0.2">
      <c r="B15" s="72" t="s">
        <v>72</v>
      </c>
      <c r="C15" s="87"/>
      <c r="D15" s="127"/>
      <c r="E15" s="90" t="s">
        <v>478</v>
      </c>
    </row>
    <row r="16" spans="2:5" ht="15" x14ac:dyDescent="0.2">
      <c r="B16" s="72"/>
      <c r="C16" s="87"/>
      <c r="D16" s="127"/>
      <c r="E16" s="90" t="s">
        <v>479</v>
      </c>
    </row>
    <row r="17" ht="15" x14ac:dyDescent="0.2"/>
  </sheetData>
  <mergeCells count="2">
    <mergeCell ref="C10:D10"/>
    <mergeCell ref="B3:C3"/>
  </mergeCells>
  <pageMargins left="0.75" right="0.75" top="1" bottom="1" header="0.5" footer="0.5"/>
  <pageSetup orientation="portrait" horizont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Scroll Bar 1">
              <controlPr defaultSize="0" autoPict="0">
                <anchor moveWithCells="1">
                  <from>
                    <xdr:col>1</xdr:col>
                    <xdr:colOff>962025</xdr:colOff>
                    <xdr:row>6</xdr:row>
                    <xdr:rowOff>0</xdr:rowOff>
                  </from>
                  <to>
                    <xdr:col>1</xdr:col>
                    <xdr:colOff>1447800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showGridLines="0" workbookViewId="0">
      <selection activeCell="C8" sqref="C8:C11"/>
    </sheetView>
  </sheetViews>
  <sheetFormatPr defaultRowHeight="15" customHeight="1" x14ac:dyDescent="0.2"/>
  <cols>
    <col min="1" max="1" width="5.85546875" style="60" customWidth="1"/>
    <col min="2" max="2" width="18.5703125" style="60" customWidth="1"/>
    <col min="3" max="3" width="21.85546875" style="60" customWidth="1"/>
    <col min="4" max="4" width="27.140625" style="60" customWidth="1"/>
    <col min="5" max="5" width="18.140625" style="60" customWidth="1"/>
    <col min="6" max="6" width="4" style="60" customWidth="1"/>
    <col min="7" max="7" width="20" style="60" customWidth="1"/>
    <col min="8" max="9" width="13.140625" style="60" customWidth="1"/>
    <col min="10" max="10" width="16" style="60" customWidth="1"/>
    <col min="11" max="11" width="19.7109375" style="60" customWidth="1"/>
    <col min="12" max="12" width="5.85546875" style="60" customWidth="1"/>
    <col min="13" max="16384" width="9.140625" style="60"/>
  </cols>
  <sheetData>
    <row r="1" spans="2:11" ht="19.5" customHeight="1" x14ac:dyDescent="0.2"/>
    <row r="2" spans="2:11" ht="16.5" customHeight="1" x14ac:dyDescent="0.2">
      <c r="B2" s="64" t="s">
        <v>94</v>
      </c>
    </row>
    <row r="3" spans="2:11" ht="18.75" customHeight="1" x14ac:dyDescent="0.2">
      <c r="B3" s="235" t="s">
        <v>319</v>
      </c>
      <c r="C3" s="235"/>
      <c r="D3" s="235"/>
    </row>
    <row r="4" spans="2:11" ht="15" customHeight="1" x14ac:dyDescent="0.2">
      <c r="B4" s="65" t="s">
        <v>256</v>
      </c>
    </row>
    <row r="5" spans="2:11" ht="15" customHeight="1" x14ac:dyDescent="0.2">
      <c r="B5" s="65" t="s">
        <v>255</v>
      </c>
    </row>
    <row r="6" spans="2:11" ht="15" customHeight="1" x14ac:dyDescent="0.2">
      <c r="B6" s="5"/>
    </row>
    <row r="7" spans="2:11" ht="15" customHeight="1" x14ac:dyDescent="0.2">
      <c r="B7" s="132" t="s">
        <v>203</v>
      </c>
      <c r="C7" s="134" t="s">
        <v>188</v>
      </c>
      <c r="D7" s="132" t="s">
        <v>189</v>
      </c>
      <c r="E7" s="132"/>
      <c r="F7" s="63"/>
      <c r="G7" s="106" t="s">
        <v>164</v>
      </c>
      <c r="H7" s="135" t="s">
        <v>165</v>
      </c>
      <c r="I7" s="135" t="s">
        <v>166</v>
      </c>
      <c r="J7" s="135" t="s">
        <v>167</v>
      </c>
      <c r="K7" s="106" t="s">
        <v>168</v>
      </c>
    </row>
    <row r="8" spans="2:11" ht="15" customHeight="1" x14ac:dyDescent="0.2">
      <c r="B8" s="72" t="s">
        <v>95</v>
      </c>
      <c r="C8" s="77"/>
      <c r="D8" s="90" t="s">
        <v>480</v>
      </c>
      <c r="E8" s="90"/>
      <c r="F8" s="63"/>
      <c r="G8" s="133" t="s">
        <v>169</v>
      </c>
      <c r="H8" s="137">
        <f>SEARCH(" ",G8)</f>
        <v>8</v>
      </c>
      <c r="I8" s="136" t="str">
        <f>LEFT(G8,SEARCH(" ",G8)-1)</f>
        <v>Adriana</v>
      </c>
      <c r="J8" s="136" t="str">
        <f>MID(G8,SEARCH(" ",G8)+1,15)</f>
        <v>Nuralisa</v>
      </c>
      <c r="K8" s="133" t="str">
        <f>I8&amp;" "&amp;J8</f>
        <v>Adriana Nuralisa</v>
      </c>
    </row>
    <row r="9" spans="2:11" ht="15" customHeight="1" x14ac:dyDescent="0.2">
      <c r="B9" s="72" t="s">
        <v>86</v>
      </c>
      <c r="C9" s="77"/>
      <c r="D9" s="90" t="s">
        <v>481</v>
      </c>
      <c r="E9" s="90"/>
      <c r="F9" s="63"/>
      <c r="G9" s="133" t="s">
        <v>170</v>
      </c>
      <c r="H9" s="137">
        <f t="shared" ref="H9:H18" si="0">SEARCH(" ",G9)</f>
        <v>5</v>
      </c>
      <c r="I9" s="136" t="str">
        <f t="shared" ref="I9:I18" si="1">LEFT(G9,SEARCH(" ",G9)-1)</f>
        <v>Andi</v>
      </c>
      <c r="J9" s="136" t="str">
        <f t="shared" ref="J9:J18" si="2">MID(G9,SEARCH(" ",G9)+1,15)</f>
        <v>Marestio</v>
      </c>
      <c r="K9" s="133" t="str">
        <f t="shared" ref="K9:K18" si="3">I9&amp;" "&amp;J9</f>
        <v>Andi Marestio</v>
      </c>
    </row>
    <row r="10" spans="2:11" ht="15" customHeight="1" x14ac:dyDescent="0.2">
      <c r="B10" s="72" t="s">
        <v>96</v>
      </c>
      <c r="C10" s="77"/>
      <c r="D10" s="90" t="s">
        <v>482</v>
      </c>
      <c r="E10" s="90"/>
      <c r="F10" s="63"/>
      <c r="G10" s="133" t="s">
        <v>171</v>
      </c>
      <c r="H10" s="137">
        <f t="shared" si="0"/>
        <v>7</v>
      </c>
      <c r="I10" s="136" t="str">
        <f t="shared" si="1"/>
        <v>Jovita</v>
      </c>
      <c r="J10" s="136" t="str">
        <f t="shared" si="2"/>
        <v>Suleman</v>
      </c>
      <c r="K10" s="133" t="str">
        <f t="shared" si="3"/>
        <v>Jovita Suleman</v>
      </c>
    </row>
    <row r="11" spans="2:11" ht="15" customHeight="1" x14ac:dyDescent="0.2">
      <c r="B11" s="72" t="s">
        <v>97</v>
      </c>
      <c r="C11" s="77"/>
      <c r="D11" s="90" t="s">
        <v>483</v>
      </c>
      <c r="E11" s="90"/>
      <c r="F11" s="63"/>
      <c r="G11" s="133" t="s">
        <v>172</v>
      </c>
      <c r="H11" s="137">
        <f t="shared" si="0"/>
        <v>6</v>
      </c>
      <c r="I11" s="136" t="str">
        <f t="shared" si="1"/>
        <v>Agung</v>
      </c>
      <c r="J11" s="136" t="str">
        <f t="shared" si="2"/>
        <v>Pramujo</v>
      </c>
      <c r="K11" s="133" t="str">
        <f t="shared" si="3"/>
        <v>Agung Pramujo</v>
      </c>
    </row>
    <row r="12" spans="2:11" x14ac:dyDescent="0.2">
      <c r="B12" s="63"/>
      <c r="C12" s="63"/>
      <c r="D12" s="63"/>
      <c r="E12" s="63"/>
      <c r="F12" s="63"/>
      <c r="G12" s="133" t="s">
        <v>173</v>
      </c>
      <c r="H12" s="137">
        <f t="shared" si="0"/>
        <v>4</v>
      </c>
      <c r="I12" s="136" t="str">
        <f t="shared" si="1"/>
        <v>Adi</v>
      </c>
      <c r="J12" s="136" t="str">
        <f t="shared" si="2"/>
        <v>Alamsyah</v>
      </c>
      <c r="K12" s="133" t="str">
        <f t="shared" si="3"/>
        <v>Adi Alamsyah</v>
      </c>
    </row>
    <row r="13" spans="2:11" x14ac:dyDescent="0.2">
      <c r="B13" s="63"/>
      <c r="C13" s="63"/>
      <c r="D13" s="63"/>
      <c r="E13" s="63"/>
      <c r="F13" s="63"/>
      <c r="G13" s="133" t="s">
        <v>174</v>
      </c>
      <c r="H13" s="137">
        <f t="shared" si="0"/>
        <v>10</v>
      </c>
      <c r="I13" s="136" t="str">
        <f t="shared" si="1"/>
        <v>Riviyanti</v>
      </c>
      <c r="J13" s="136" t="str">
        <f t="shared" si="2"/>
        <v>Yosalina</v>
      </c>
      <c r="K13" s="133" t="str">
        <f t="shared" si="3"/>
        <v>Riviyanti Yosalina</v>
      </c>
    </row>
    <row r="14" spans="2:11" x14ac:dyDescent="0.2">
      <c r="B14" s="63"/>
      <c r="C14" s="63"/>
      <c r="D14" s="63"/>
      <c r="E14" s="63"/>
      <c r="F14" s="63"/>
      <c r="G14" s="133" t="s">
        <v>175</v>
      </c>
      <c r="H14" s="137">
        <f t="shared" si="0"/>
        <v>6</v>
      </c>
      <c r="I14" s="136" t="str">
        <f t="shared" si="1"/>
        <v>Restu</v>
      </c>
      <c r="J14" s="136" t="str">
        <f t="shared" si="2"/>
        <v>Octasila</v>
      </c>
      <c r="K14" s="133" t="str">
        <f t="shared" si="3"/>
        <v>Restu Octasila</v>
      </c>
    </row>
    <row r="15" spans="2:11" x14ac:dyDescent="0.2">
      <c r="B15" s="63"/>
      <c r="C15" s="63"/>
      <c r="D15" s="63"/>
      <c r="E15" s="63"/>
      <c r="F15" s="63"/>
      <c r="G15" s="133" t="s">
        <v>176</v>
      </c>
      <c r="H15" s="137">
        <f t="shared" si="0"/>
        <v>4</v>
      </c>
      <c r="I15" s="136" t="str">
        <f t="shared" si="1"/>
        <v>Mus</v>
      </c>
      <c r="J15" s="136" t="str">
        <f t="shared" si="2"/>
        <v>Mulyadi</v>
      </c>
      <c r="K15" s="133" t="str">
        <f t="shared" si="3"/>
        <v>Mus Mulyadi</v>
      </c>
    </row>
    <row r="16" spans="2:11" x14ac:dyDescent="0.2">
      <c r="B16" s="63"/>
      <c r="C16" s="63"/>
      <c r="D16" s="63"/>
      <c r="E16" s="63"/>
      <c r="F16" s="63"/>
      <c r="G16" s="133" t="s">
        <v>177</v>
      </c>
      <c r="H16" s="137">
        <f t="shared" si="0"/>
        <v>5</v>
      </c>
      <c r="I16" s="136" t="str">
        <f t="shared" si="1"/>
        <v>Susi</v>
      </c>
      <c r="J16" s="136" t="str">
        <f t="shared" si="2"/>
        <v>Shorayasari</v>
      </c>
      <c r="K16" s="133" t="str">
        <f t="shared" si="3"/>
        <v>Susi Shorayasari</v>
      </c>
    </row>
    <row r="17" spans="2:11" x14ac:dyDescent="0.2">
      <c r="B17" s="63"/>
      <c r="C17" s="63"/>
      <c r="D17" s="63"/>
      <c r="E17" s="63"/>
      <c r="F17" s="63"/>
      <c r="G17" s="133" t="s">
        <v>178</v>
      </c>
      <c r="H17" s="137">
        <f t="shared" si="0"/>
        <v>5</v>
      </c>
      <c r="I17" s="136" t="str">
        <f t="shared" si="1"/>
        <v>Reni</v>
      </c>
      <c r="J17" s="136" t="str">
        <f t="shared" si="2"/>
        <v>Nofita</v>
      </c>
      <c r="K17" s="133" t="str">
        <f t="shared" si="3"/>
        <v>Reni Nofita</v>
      </c>
    </row>
    <row r="18" spans="2:11" x14ac:dyDescent="0.2">
      <c r="B18" s="63"/>
      <c r="C18" s="63"/>
      <c r="D18" s="63"/>
      <c r="E18" s="63"/>
      <c r="F18" s="63"/>
      <c r="G18" s="133" t="s">
        <v>257</v>
      </c>
      <c r="H18" s="137">
        <f t="shared" si="0"/>
        <v>7</v>
      </c>
      <c r="I18" s="136" t="str">
        <f t="shared" si="1"/>
        <v>Novita</v>
      </c>
      <c r="J18" s="136" t="str">
        <f t="shared" si="2"/>
        <v>Ulhayati</v>
      </c>
      <c r="K18" s="133" t="str">
        <f t="shared" si="3"/>
        <v>Novita Ulhayati</v>
      </c>
    </row>
    <row r="19" spans="2:11" x14ac:dyDescent="0.2">
      <c r="B19" s="63"/>
      <c r="C19" s="63"/>
      <c r="D19" s="63"/>
      <c r="E19" s="63"/>
      <c r="F19" s="63"/>
      <c r="G19" s="133" t="s">
        <v>179</v>
      </c>
      <c r="H19" s="139">
        <f>SEARCH(" ",G19)</f>
        <v>7</v>
      </c>
      <c r="I19" s="123" t="str">
        <f>LEFT(G19,SEARCH(" ",G19)-1)</f>
        <v>Rohmat</v>
      </c>
      <c r="J19" s="123" t="str">
        <f>MID(G19,SEARCH(" ",G19)+1,15)</f>
        <v>Supriyadi</v>
      </c>
      <c r="K19" s="141" t="str">
        <f>I19&amp;" "&amp;J19</f>
        <v>Rohmat Supriyadi</v>
      </c>
    </row>
    <row r="20" spans="2:11" ht="15" customHeight="1" x14ac:dyDescent="0.2">
      <c r="H20" s="140" t="str">
        <f ca="1">_xlfn.FORMULATEXT(H19)</f>
        <v>=SEARCH(" ";G19)</v>
      </c>
    </row>
    <row r="21" spans="2:11" ht="15" customHeight="1" x14ac:dyDescent="0.2">
      <c r="H21" s="142"/>
      <c r="I21" s="140" t="str">
        <f ca="1">_xlfn.FORMULATEXT(I19)</f>
        <v>=LEFT(G19;SEARCH(" ";G19)-1)</v>
      </c>
      <c r="J21" s="142"/>
      <c r="K21" s="140" t="str">
        <f ca="1">_xlfn.FORMULATEXT(K19)</f>
        <v>=I19&amp;" "&amp;J19</v>
      </c>
    </row>
    <row r="22" spans="2:11" ht="15" customHeight="1" x14ac:dyDescent="0.2">
      <c r="H22" s="142"/>
      <c r="I22" s="142"/>
      <c r="J22" s="140" t="str">
        <f ca="1">_xlfn.FORMULATEXT(J19)</f>
        <v>=MID(G19;SEARCH(" ";G19)+1;15)</v>
      </c>
      <c r="K22" s="142"/>
    </row>
    <row r="23" spans="2:11" ht="19.5" customHeight="1" x14ac:dyDescent="0.2">
      <c r="H23" s="142"/>
      <c r="I23" s="142"/>
      <c r="J23" s="142"/>
    </row>
  </sheetData>
  <mergeCells count="1">
    <mergeCell ref="B3:D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35"/>
  <sheetViews>
    <sheetView showGridLines="0" workbookViewId="0">
      <selection activeCell="C7" sqref="C7:C10"/>
    </sheetView>
  </sheetViews>
  <sheetFormatPr defaultRowHeight="15" customHeight="1" x14ac:dyDescent="0.2"/>
  <cols>
    <col min="1" max="1" width="5.85546875" style="60" customWidth="1"/>
    <col min="2" max="2" width="21.5703125" style="60" customWidth="1"/>
    <col min="3" max="3" width="21.85546875" style="60" customWidth="1"/>
    <col min="4" max="4" width="13.85546875" style="60" customWidth="1"/>
    <col min="5" max="5" width="16.5703125" style="60" customWidth="1"/>
    <col min="6" max="6" width="5.85546875" style="60" customWidth="1"/>
    <col min="7" max="16384" width="9.140625" style="60"/>
  </cols>
  <sheetData>
    <row r="1" spans="2:5" ht="19.5" customHeight="1" x14ac:dyDescent="0.2"/>
    <row r="2" spans="2:5" ht="17.25" customHeight="1" x14ac:dyDescent="0.2">
      <c r="B2" s="64" t="s">
        <v>55</v>
      </c>
    </row>
    <row r="3" spans="2:5" ht="18" customHeight="1" x14ac:dyDescent="0.2">
      <c r="B3" s="235" t="s">
        <v>320</v>
      </c>
      <c r="C3" s="235"/>
      <c r="D3" s="235"/>
    </row>
    <row r="4" spans="2:5" ht="15" customHeight="1" x14ac:dyDescent="0.2">
      <c r="B4" s="65" t="s">
        <v>258</v>
      </c>
    </row>
    <row r="5" spans="2:5" ht="15" customHeight="1" x14ac:dyDescent="0.2">
      <c r="B5" s="5"/>
    </row>
    <row r="6" spans="2:5" ht="15" customHeight="1" x14ac:dyDescent="0.2">
      <c r="B6" s="118" t="s">
        <v>182</v>
      </c>
      <c r="C6" s="44" t="s">
        <v>188</v>
      </c>
      <c r="D6" s="254" t="s">
        <v>204</v>
      </c>
      <c r="E6" s="251"/>
    </row>
    <row r="7" spans="2:5" ht="15" customHeight="1" x14ac:dyDescent="0.2">
      <c r="B7" s="72" t="s">
        <v>56</v>
      </c>
      <c r="C7" s="73"/>
      <c r="D7" s="90" t="s">
        <v>484</v>
      </c>
      <c r="E7" s="145"/>
    </row>
    <row r="8" spans="2:5" ht="15" customHeight="1" x14ac:dyDescent="0.2">
      <c r="B8" s="72" t="s">
        <v>57</v>
      </c>
      <c r="C8" s="73"/>
      <c r="D8" s="90" t="s">
        <v>485</v>
      </c>
      <c r="E8" s="145"/>
    </row>
    <row r="9" spans="2:5" ht="15" customHeight="1" x14ac:dyDescent="0.2">
      <c r="B9" s="72" t="s">
        <v>58</v>
      </c>
      <c r="C9" s="73"/>
      <c r="D9" s="90" t="s">
        <v>486</v>
      </c>
      <c r="E9" s="145"/>
    </row>
    <row r="10" spans="2:5" ht="15" customHeight="1" x14ac:dyDescent="0.2">
      <c r="B10" s="72" t="s">
        <v>399</v>
      </c>
      <c r="C10" s="73"/>
      <c r="D10" s="90" t="s">
        <v>487</v>
      </c>
      <c r="E10" s="145"/>
    </row>
    <row r="11" spans="2:5" ht="5.25" customHeight="1" x14ac:dyDescent="0.2">
      <c r="B11" s="143"/>
      <c r="C11" s="144" t="str">
        <f>SUBSTITUTE(B11,"DIAN","JHONI")</f>
        <v/>
      </c>
      <c r="D11" s="144"/>
    </row>
    <row r="12" spans="2:5" ht="15" customHeight="1" x14ac:dyDescent="0.2">
      <c r="B12" s="106" t="s">
        <v>2</v>
      </c>
      <c r="C12" s="255" t="s">
        <v>1</v>
      </c>
      <c r="D12" s="248"/>
      <c r="E12" s="248"/>
    </row>
    <row r="13" spans="2:5" ht="15" customHeight="1" x14ac:dyDescent="0.2">
      <c r="B13" s="113" t="str">
        <f>SUBSTITUTE("Laporan PT XYZ","XYZ","ABC")</f>
        <v>Laporan PT ABC</v>
      </c>
      <c r="C13" s="256" t="str">
        <f ca="1">_xlfn.FORMULATEXT(B13)</f>
        <v>=SUBSTITUTE("Laporan PT XYZ";"XYZ";"ABC")</v>
      </c>
      <c r="D13" s="257"/>
      <c r="E13" s="257"/>
    </row>
    <row r="14" spans="2:5" ht="19.5" customHeight="1" x14ac:dyDescent="0.2">
      <c r="B14" s="63"/>
      <c r="C14" s="63"/>
      <c r="D14" s="63"/>
    </row>
    <row r="34" spans="1:1" ht="15" customHeight="1" x14ac:dyDescent="0.2">
      <c r="A34" s="60" t="s">
        <v>25</v>
      </c>
    </row>
    <row r="35" spans="1:1" ht="15" customHeight="1" x14ac:dyDescent="0.2">
      <c r="A35" s="60" t="str">
        <f>SUBSTITUTE(A34,"Sales","Cost")</f>
        <v>Cost Data</v>
      </c>
    </row>
  </sheetData>
  <mergeCells count="4">
    <mergeCell ref="B3:D3"/>
    <mergeCell ref="D6:E6"/>
    <mergeCell ref="C12:E12"/>
    <mergeCell ref="C13:E13"/>
  </mergeCells>
  <pageMargins left="0.75" right="0.75" top="1" bottom="1" header="0.5" footer="0.5"/>
  <pageSetup orientation="portrait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24"/>
  <sheetViews>
    <sheetView showGridLines="0" workbookViewId="0">
      <selection activeCell="C12" sqref="C12:C24"/>
    </sheetView>
  </sheetViews>
  <sheetFormatPr defaultRowHeight="15" x14ac:dyDescent="0.2"/>
  <cols>
    <col min="1" max="1" width="5.85546875" style="5" customWidth="1"/>
    <col min="2" max="2" width="21.7109375" style="5" customWidth="1"/>
    <col min="3" max="3" width="22.140625" style="5" customWidth="1"/>
    <col min="4" max="4" width="11.140625" style="5" customWidth="1"/>
    <col min="5" max="5" width="34.28515625" style="5" customWidth="1"/>
    <col min="6" max="6" width="5.85546875" style="5" customWidth="1"/>
    <col min="7" max="16384" width="9.140625" style="5"/>
  </cols>
  <sheetData>
    <row r="1" spans="2:5" ht="19.5" customHeight="1" x14ac:dyDescent="0.2"/>
    <row r="2" spans="2:5" ht="18.75" x14ac:dyDescent="0.2">
      <c r="B2" s="64" t="s">
        <v>130</v>
      </c>
    </row>
    <row r="3" spans="2:5" ht="18" customHeight="1" x14ac:dyDescent="0.2">
      <c r="B3" s="206" t="s">
        <v>321</v>
      </c>
      <c r="C3" s="187"/>
    </row>
    <row r="4" spans="2:5" s="193" customFormat="1" x14ac:dyDescent="0.2">
      <c r="B4" s="192" t="s">
        <v>326</v>
      </c>
    </row>
    <row r="5" spans="2:5" s="193" customFormat="1" x14ac:dyDescent="0.2">
      <c r="B5" s="192" t="s">
        <v>327</v>
      </c>
    </row>
    <row r="7" spans="2:5" x14ac:dyDescent="0.2">
      <c r="B7" s="146" t="s">
        <v>259</v>
      </c>
      <c r="C7" s="148">
        <f>IF(D7=1,1250000,"INDONESIA")</f>
        <v>1250000</v>
      </c>
      <c r="D7" s="152">
        <v>1</v>
      </c>
    </row>
    <row r="8" spans="2:5" x14ac:dyDescent="0.2">
      <c r="B8" s="149" t="s">
        <v>188</v>
      </c>
      <c r="C8" s="150" t="str">
        <f>T(C7)</f>
        <v/>
      </c>
      <c r="D8" s="151" t="str">
        <f ca="1">_xlfn.FORMULATEXT(C8)</f>
        <v>=T(C7)</v>
      </c>
    </row>
    <row r="9" spans="2:5" x14ac:dyDescent="0.2">
      <c r="B9" s="258" t="str">
        <f>"Karena data berupa "&amp;IF(D7=1,"ANGKA, hasil dikosongkan","TEKS, hasil disalin")</f>
        <v>Karena data berupa ANGKA, hasil dikosongkan</v>
      </c>
      <c r="C9" s="258"/>
    </row>
    <row r="11" spans="2:5" x14ac:dyDescent="0.2">
      <c r="B11" s="14" t="s">
        <v>182</v>
      </c>
      <c r="C11" s="159" t="s">
        <v>183</v>
      </c>
      <c r="D11" s="159" t="s">
        <v>180</v>
      </c>
      <c r="E11" s="14" t="s">
        <v>181</v>
      </c>
    </row>
    <row r="12" spans="2:5" x14ac:dyDescent="0.2">
      <c r="B12" s="153">
        <v>12334343</v>
      </c>
      <c r="C12" s="157"/>
      <c r="D12" s="158" t="s">
        <v>488</v>
      </c>
      <c r="E12" s="153" t="str">
        <f>IF(C12="","Data angka (tipe numeric)","Data tipe teks (tipe alpha numeric)")</f>
        <v>Data angka (tipe numeric)</v>
      </c>
    </row>
    <row r="13" spans="2:5" x14ac:dyDescent="0.2">
      <c r="B13" s="153" t="s">
        <v>402</v>
      </c>
      <c r="C13" s="157"/>
      <c r="D13" s="158" t="s">
        <v>489</v>
      </c>
      <c r="E13" s="153" t="str">
        <f t="shared" ref="E13:E24" si="0">IF(C13="","Data angka (tipe numeric)","Data tipe teks (tipe alpha numeric)")</f>
        <v>Data angka (tipe numeric)</v>
      </c>
    </row>
    <row r="14" spans="2:5" x14ac:dyDescent="0.2">
      <c r="B14" s="153">
        <v>7707770</v>
      </c>
      <c r="C14" s="157"/>
      <c r="D14" s="158" t="s">
        <v>490</v>
      </c>
      <c r="E14" s="153" t="str">
        <f t="shared" si="0"/>
        <v>Data angka (tipe numeric)</v>
      </c>
    </row>
    <row r="15" spans="2:5" x14ac:dyDescent="0.2">
      <c r="B15" s="153" t="s">
        <v>5</v>
      </c>
      <c r="C15" s="157"/>
      <c r="D15" s="158" t="s">
        <v>491</v>
      </c>
      <c r="E15" s="153" t="str">
        <f t="shared" si="0"/>
        <v>Data angka (tipe numeric)</v>
      </c>
    </row>
    <row r="16" spans="2:5" x14ac:dyDescent="0.2">
      <c r="B16" s="153">
        <v>-7767677</v>
      </c>
      <c r="C16" s="157"/>
      <c r="D16" s="158" t="s">
        <v>492</v>
      </c>
      <c r="E16" s="153" t="str">
        <f t="shared" si="0"/>
        <v>Data angka (tipe numeric)</v>
      </c>
    </row>
    <row r="17" spans="2:5" x14ac:dyDescent="0.2">
      <c r="B17" s="155">
        <f ca="1">NOW()</f>
        <v>42742.159331365743</v>
      </c>
      <c r="C17" s="157"/>
      <c r="D17" s="158" t="s">
        <v>493</v>
      </c>
      <c r="E17" s="153" t="str">
        <f t="shared" si="0"/>
        <v>Data angka (tipe numeric)</v>
      </c>
    </row>
    <row r="18" spans="2:5" x14ac:dyDescent="0.2">
      <c r="B18" s="156">
        <v>0.80814814814814817</v>
      </c>
      <c r="C18" s="157"/>
      <c r="D18" s="158" t="s">
        <v>494</v>
      </c>
      <c r="E18" s="153" t="str">
        <f t="shared" si="0"/>
        <v>Data angka (tipe numeric)</v>
      </c>
    </row>
    <row r="19" spans="2:5" x14ac:dyDescent="0.2">
      <c r="B19" s="153">
        <v>12324355347</v>
      </c>
      <c r="C19" s="157"/>
      <c r="D19" s="158" t="s">
        <v>495</v>
      </c>
      <c r="E19" s="153" t="str">
        <f t="shared" si="0"/>
        <v>Data angka (tipe numeric)</v>
      </c>
    </row>
    <row r="20" spans="2:5" x14ac:dyDescent="0.2">
      <c r="B20" s="153" t="s">
        <v>184</v>
      </c>
      <c r="C20" s="157"/>
      <c r="D20" s="158" t="s">
        <v>496</v>
      </c>
      <c r="E20" s="153" t="str">
        <f t="shared" si="0"/>
        <v>Data angka (tipe numeric)</v>
      </c>
    </row>
    <row r="21" spans="2:5" x14ac:dyDescent="0.2">
      <c r="B21" s="154" t="s">
        <v>185</v>
      </c>
      <c r="C21" s="157"/>
      <c r="D21" s="158" t="s">
        <v>497</v>
      </c>
      <c r="E21" s="153" t="str">
        <f t="shared" si="0"/>
        <v>Data angka (tipe numeric)</v>
      </c>
    </row>
    <row r="22" spans="2:5" x14ac:dyDescent="0.2">
      <c r="B22" s="153" t="s">
        <v>186</v>
      </c>
      <c r="C22" s="157"/>
      <c r="D22" s="158" t="s">
        <v>498</v>
      </c>
      <c r="E22" s="153" t="str">
        <f t="shared" si="0"/>
        <v>Data angka (tipe numeric)</v>
      </c>
    </row>
    <row r="23" spans="2:5" x14ac:dyDescent="0.2">
      <c r="B23" s="153" t="s">
        <v>187</v>
      </c>
      <c r="C23" s="157"/>
      <c r="D23" s="158" t="s">
        <v>499</v>
      </c>
      <c r="E23" s="153" t="str">
        <f t="shared" si="0"/>
        <v>Data angka (tipe numeric)</v>
      </c>
    </row>
    <row r="24" spans="2:5" x14ac:dyDescent="0.2">
      <c r="B24" s="153" t="s">
        <v>403</v>
      </c>
      <c r="C24" s="157"/>
      <c r="D24" s="158" t="s">
        <v>500</v>
      </c>
      <c r="E24" s="153" t="str">
        <f t="shared" si="0"/>
        <v>Data angka (tipe numeric)</v>
      </c>
    </row>
  </sheetData>
  <mergeCells count="1">
    <mergeCell ref="B9:C9"/>
  </mergeCells>
  <pageMargins left="0.7" right="0.7" top="0.75" bottom="0.75" header="0.3" footer="0.3"/>
  <ignoredErrors>
    <ignoredError sqref="B21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Scroll Bar 1">
              <controlPr defaultSize="0" autoPict="0">
                <anchor moveWithCells="1">
                  <from>
                    <xdr:col>1</xdr:col>
                    <xdr:colOff>828675</xdr:colOff>
                    <xdr:row>6</xdr:row>
                    <xdr:rowOff>47625</xdr:rowOff>
                  </from>
                  <to>
                    <xdr:col>1</xdr:col>
                    <xdr:colOff>1314450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F14"/>
  <sheetViews>
    <sheetView showGridLines="0" workbookViewId="0">
      <selection activeCell="D12" sqref="D12"/>
    </sheetView>
  </sheetViews>
  <sheetFormatPr defaultRowHeight="15" customHeight="1" x14ac:dyDescent="0.2"/>
  <cols>
    <col min="1" max="1" width="5.85546875" style="60" customWidth="1"/>
    <col min="2" max="2" width="11.28515625" style="60" customWidth="1"/>
    <col min="3" max="3" width="21" style="60" customWidth="1"/>
    <col min="4" max="4" width="11.140625" style="60" customWidth="1"/>
    <col min="5" max="5" width="22.85546875" style="60" customWidth="1"/>
    <col min="6" max="6" width="42.85546875" style="60" customWidth="1"/>
    <col min="7" max="7" width="5.85546875" style="60" customWidth="1"/>
    <col min="8" max="16384" width="9.140625" style="60"/>
  </cols>
  <sheetData>
    <row r="1" spans="2:6" ht="19.5" customHeight="1" x14ac:dyDescent="0.2"/>
    <row r="2" spans="2:6" ht="16.5" customHeight="1" x14ac:dyDescent="0.2">
      <c r="B2" s="64" t="s">
        <v>59</v>
      </c>
    </row>
    <row r="3" spans="2:6" ht="18.75" customHeight="1" x14ac:dyDescent="0.2">
      <c r="B3" s="235" t="s">
        <v>322</v>
      </c>
      <c r="C3" s="235"/>
      <c r="D3" s="189"/>
    </row>
    <row r="4" spans="2:6" ht="15" customHeight="1" x14ac:dyDescent="0.2">
      <c r="B4" s="65" t="s">
        <v>261</v>
      </c>
    </row>
    <row r="5" spans="2:6" ht="15" customHeight="1" x14ac:dyDescent="0.2">
      <c r="B5" s="65" t="s">
        <v>260</v>
      </c>
    </row>
    <row r="6" spans="2:6" ht="15" customHeight="1" x14ac:dyDescent="0.2">
      <c r="B6" s="5"/>
    </row>
    <row r="7" spans="2:6" ht="15.75" customHeight="1" x14ac:dyDescent="0.2">
      <c r="B7" s="70" t="s">
        <v>182</v>
      </c>
      <c r="C7" s="71" t="s">
        <v>188</v>
      </c>
      <c r="D7" s="254" t="s">
        <v>189</v>
      </c>
      <c r="E7" s="251"/>
    </row>
    <row r="8" spans="2:6" ht="15.75" customHeight="1" x14ac:dyDescent="0.2">
      <c r="B8" s="162">
        <v>1000000</v>
      </c>
      <c r="C8" s="73" t="str">
        <f>TEXT(B8," Rp #.###,00")</f>
        <v xml:space="preserve"> Rp 1.000.000,00</v>
      </c>
      <c r="D8" s="90" t="str">
        <f ca="1">_xlfn.FORMULATEXT(C8)</f>
        <v>=TEXT(B8;" Rp #.###,00")</v>
      </c>
      <c r="E8" s="145"/>
    </row>
    <row r="9" spans="2:6" ht="15.75" customHeight="1" x14ac:dyDescent="0.2">
      <c r="B9" s="163"/>
      <c r="C9" s="73" t="str">
        <f ca="1">TEXT(TODAY(),"dd mmmm yyy")</f>
        <v>07 Januari 2017</v>
      </c>
      <c r="D9" s="90" t="str">
        <f ca="1">_xlfn.FORMULATEXT(C9)</f>
        <v>=TEXT(TODAY();"dd mmmm yyy")</v>
      </c>
      <c r="E9" s="145"/>
    </row>
    <row r="10" spans="2:6" ht="6.75" customHeight="1" x14ac:dyDescent="0.2">
      <c r="B10" s="161"/>
      <c r="C10" s="63"/>
      <c r="D10" s="63"/>
    </row>
    <row r="11" spans="2:6" ht="15.75" customHeight="1" x14ac:dyDescent="0.2">
      <c r="B11" s="106" t="s">
        <v>207</v>
      </c>
      <c r="C11" s="135" t="s">
        <v>208</v>
      </c>
      <c r="D11" s="254" t="s">
        <v>262</v>
      </c>
      <c r="E11" s="251"/>
      <c r="F11" s="251"/>
    </row>
    <row r="12" spans="2:6" ht="15.75" customHeight="1" x14ac:dyDescent="0.2">
      <c r="B12" s="72" t="s">
        <v>205</v>
      </c>
      <c r="C12" s="164">
        <v>2500000</v>
      </c>
      <c r="D12" s="90"/>
      <c r="E12" s="145"/>
      <c r="F12" s="145"/>
    </row>
    <row r="13" spans="2:6" ht="15.75" customHeight="1" x14ac:dyDescent="0.2">
      <c r="B13" s="72" t="s">
        <v>206</v>
      </c>
      <c r="C13" s="164">
        <v>7500000</v>
      </c>
      <c r="D13" s="224" t="s">
        <v>501</v>
      </c>
      <c r="E13" s="228"/>
      <c r="F13" s="228"/>
    </row>
    <row r="14" spans="2:6" ht="19.5" customHeight="1" x14ac:dyDescent="0.2"/>
  </sheetData>
  <mergeCells count="3">
    <mergeCell ref="D7:E7"/>
    <mergeCell ref="D11:F11"/>
    <mergeCell ref="B3:C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showGridLines="0" topLeftCell="A4" workbookViewId="0">
      <selection activeCell="C8" sqref="C8:D10"/>
    </sheetView>
  </sheetViews>
  <sheetFormatPr defaultRowHeight="15" x14ac:dyDescent="0.2"/>
  <cols>
    <col min="1" max="1" width="5.85546875" style="5" customWidth="1"/>
    <col min="2" max="2" width="13.7109375" style="5" customWidth="1"/>
    <col min="3" max="3" width="43.42578125" style="5" customWidth="1"/>
    <col min="4" max="4" width="17.42578125" style="5" customWidth="1"/>
    <col min="5" max="5" width="27.42578125" style="5" customWidth="1"/>
    <col min="6" max="6" width="5.85546875" style="5" customWidth="1"/>
    <col min="7" max="16384" width="9.140625" style="5"/>
  </cols>
  <sheetData>
    <row r="1" spans="2:5" ht="19.5" customHeight="1" x14ac:dyDescent="0.2"/>
    <row r="2" spans="2:5" ht="18.75" x14ac:dyDescent="0.2">
      <c r="B2" s="64" t="s">
        <v>349</v>
      </c>
    </row>
    <row r="3" spans="2:5" ht="16.5" customHeight="1" x14ac:dyDescent="0.2">
      <c r="B3" s="235" t="s">
        <v>350</v>
      </c>
      <c r="C3" s="235"/>
      <c r="D3" s="205"/>
    </row>
    <row r="4" spans="2:5" x14ac:dyDescent="0.25">
      <c r="B4" s="42" t="s">
        <v>356</v>
      </c>
    </row>
    <row r="5" spans="2:5" x14ac:dyDescent="0.25">
      <c r="B5" s="42" t="s">
        <v>351</v>
      </c>
    </row>
    <row r="7" spans="2:5" ht="15.75" customHeight="1" x14ac:dyDescent="0.2">
      <c r="B7" s="207" t="s">
        <v>336</v>
      </c>
      <c r="C7" s="263" t="s">
        <v>188</v>
      </c>
      <c r="D7" s="264"/>
      <c r="E7" s="208" t="s">
        <v>180</v>
      </c>
    </row>
    <row r="8" spans="2:5" ht="15.75" customHeight="1" x14ac:dyDescent="0.2">
      <c r="B8" s="203" t="s">
        <v>337</v>
      </c>
      <c r="C8" s="259"/>
      <c r="D8" s="260"/>
      <c r="E8" s="231" t="s">
        <v>502</v>
      </c>
    </row>
    <row r="9" spans="2:5" ht="15.75" customHeight="1" x14ac:dyDescent="0.2">
      <c r="B9" s="203" t="s">
        <v>338</v>
      </c>
      <c r="C9" s="261"/>
      <c r="D9" s="262"/>
      <c r="E9" s="55"/>
    </row>
    <row r="10" spans="2:5" ht="15.75" customHeight="1" x14ac:dyDescent="0.2">
      <c r="B10" s="203" t="s">
        <v>352</v>
      </c>
      <c r="C10" s="261"/>
      <c r="D10" s="262"/>
      <c r="E10" s="55"/>
    </row>
    <row r="11" spans="2:5" ht="15.75" customHeight="1" x14ac:dyDescent="0.2">
      <c r="B11" s="203" t="s">
        <v>339</v>
      </c>
      <c r="C11" s="209"/>
      <c r="D11" s="209"/>
      <c r="E11" s="209"/>
    </row>
    <row r="12" spans="2:5" ht="15.75" customHeight="1" x14ac:dyDescent="0.2">
      <c r="B12" s="203" t="s">
        <v>340</v>
      </c>
      <c r="C12" s="209"/>
      <c r="D12" s="209"/>
      <c r="E12" s="209"/>
    </row>
    <row r="13" spans="2:5" ht="15.75" customHeight="1" x14ac:dyDescent="0.2">
      <c r="B13" s="203" t="s">
        <v>341</v>
      </c>
      <c r="C13" s="209"/>
      <c r="D13" s="209"/>
      <c r="E13" s="209"/>
    </row>
    <row r="14" spans="2:5" ht="15.75" customHeight="1" x14ac:dyDescent="0.2">
      <c r="B14" s="203" t="s">
        <v>342</v>
      </c>
      <c r="C14" s="209"/>
      <c r="D14" s="209"/>
      <c r="E14" s="209"/>
    </row>
    <row r="15" spans="2:5" ht="15.75" customHeight="1" x14ac:dyDescent="0.2">
      <c r="B15" s="203" t="s">
        <v>353</v>
      </c>
      <c r="C15" s="209"/>
      <c r="D15" s="209"/>
      <c r="E15" s="209"/>
    </row>
    <row r="16" spans="2:5" ht="15.75" customHeight="1" x14ac:dyDescent="0.2">
      <c r="B16" s="203" t="s">
        <v>343</v>
      </c>
      <c r="C16" s="209"/>
      <c r="D16" s="209"/>
      <c r="E16" s="209"/>
    </row>
    <row r="17" spans="2:5" ht="15.75" customHeight="1" x14ac:dyDescent="0.2">
      <c r="B17" s="203" t="s">
        <v>344</v>
      </c>
      <c r="C17" s="209"/>
      <c r="D17" s="209"/>
      <c r="E17" s="209"/>
    </row>
    <row r="18" spans="2:5" ht="15.75" customHeight="1" x14ac:dyDescent="0.2">
      <c r="B18" s="203" t="s">
        <v>89</v>
      </c>
      <c r="C18" s="209"/>
      <c r="D18" s="209"/>
      <c r="E18" s="209"/>
    </row>
    <row r="19" spans="2:5" ht="15.75" customHeight="1" x14ac:dyDescent="0.2">
      <c r="B19" s="203" t="s">
        <v>345</v>
      </c>
      <c r="C19" s="209"/>
      <c r="D19" s="209"/>
      <c r="E19" s="209"/>
    </row>
    <row r="20" spans="2:5" ht="15.75" customHeight="1" x14ac:dyDescent="0.2">
      <c r="B20" s="203" t="s">
        <v>354</v>
      </c>
      <c r="C20" s="209"/>
      <c r="D20" s="209"/>
      <c r="E20" s="209"/>
    </row>
    <row r="21" spans="2:5" ht="15.75" customHeight="1" x14ac:dyDescent="0.2">
      <c r="B21" s="203" t="s">
        <v>355</v>
      </c>
      <c r="C21" s="209"/>
      <c r="D21" s="209"/>
      <c r="E21" s="209"/>
    </row>
    <row r="22" spans="2:5" ht="15.75" customHeight="1" x14ac:dyDescent="0.2">
      <c r="B22" s="203" t="s">
        <v>346</v>
      </c>
      <c r="C22" s="209"/>
      <c r="D22" s="209"/>
      <c r="E22" s="209"/>
    </row>
    <row r="23" spans="2:5" ht="15.75" customHeight="1" x14ac:dyDescent="0.2">
      <c r="B23" s="203" t="s">
        <v>347</v>
      </c>
      <c r="C23" s="209"/>
      <c r="D23" s="209"/>
      <c r="E23" s="209"/>
    </row>
    <row r="24" spans="2:5" ht="15.75" customHeight="1" x14ac:dyDescent="0.2">
      <c r="B24" s="203" t="s">
        <v>348</v>
      </c>
      <c r="C24" s="209"/>
      <c r="D24" s="209"/>
      <c r="E24" s="209"/>
    </row>
    <row r="25" spans="2:5" ht="19.5" customHeight="1" x14ac:dyDescent="0.2"/>
  </sheetData>
  <mergeCells count="3">
    <mergeCell ref="C8:D10"/>
    <mergeCell ref="B3:C3"/>
    <mergeCell ref="C7:D7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D11"/>
  <sheetViews>
    <sheetView showGridLines="0" workbookViewId="0">
      <selection activeCell="C7" sqref="C7:C10"/>
    </sheetView>
  </sheetViews>
  <sheetFormatPr defaultRowHeight="15" customHeight="1" x14ac:dyDescent="0.2"/>
  <cols>
    <col min="1" max="1" width="5.85546875" style="60" customWidth="1"/>
    <col min="2" max="2" width="29.28515625" style="60" customWidth="1"/>
    <col min="3" max="3" width="26.42578125" style="60" customWidth="1"/>
    <col min="4" max="4" width="18.42578125" style="60" customWidth="1"/>
    <col min="5" max="5" width="5.85546875" style="60" customWidth="1"/>
    <col min="6" max="16384" width="9.140625" style="60"/>
  </cols>
  <sheetData>
    <row r="1" spans="2:4" ht="19.5" customHeight="1" x14ac:dyDescent="0.2"/>
    <row r="2" spans="2:4" ht="17.25" customHeight="1" x14ac:dyDescent="0.2">
      <c r="B2" s="64" t="s">
        <v>60</v>
      </c>
    </row>
    <row r="3" spans="2:4" ht="18" customHeight="1" x14ac:dyDescent="0.2">
      <c r="B3" s="206" t="s">
        <v>323</v>
      </c>
    </row>
    <row r="4" spans="2:4" ht="15" customHeight="1" x14ac:dyDescent="0.2">
      <c r="B4" s="65" t="s">
        <v>263</v>
      </c>
    </row>
    <row r="5" spans="2:4" ht="15" customHeight="1" x14ac:dyDescent="0.2">
      <c r="B5" s="5"/>
    </row>
    <row r="6" spans="2:4" ht="15" customHeight="1" x14ac:dyDescent="0.2">
      <c r="B6" s="80" t="s">
        <v>182</v>
      </c>
      <c r="C6" s="79" t="s">
        <v>188</v>
      </c>
      <c r="D6" s="45" t="s">
        <v>189</v>
      </c>
    </row>
    <row r="7" spans="2:4" ht="15" customHeight="1" x14ac:dyDescent="0.2">
      <c r="B7" s="72" t="s">
        <v>61</v>
      </c>
      <c r="C7" s="73"/>
      <c r="D7" s="113" t="s">
        <v>503</v>
      </c>
    </row>
    <row r="8" spans="2:4" ht="15" customHeight="1" x14ac:dyDescent="0.2">
      <c r="B8" s="72" t="s">
        <v>62</v>
      </c>
      <c r="C8" s="73"/>
      <c r="D8" s="197" t="s">
        <v>504</v>
      </c>
    </row>
    <row r="9" spans="2:4" ht="15" customHeight="1" x14ac:dyDescent="0.2">
      <c r="B9" s="72" t="s">
        <v>63</v>
      </c>
      <c r="C9" s="73"/>
      <c r="D9" s="197" t="s">
        <v>505</v>
      </c>
    </row>
    <row r="10" spans="2:4" ht="15" customHeight="1" x14ac:dyDescent="0.2">
      <c r="B10" s="72" t="s">
        <v>73</v>
      </c>
      <c r="C10" s="73"/>
      <c r="D10" s="197" t="s">
        <v>506</v>
      </c>
    </row>
    <row r="11" spans="2:4" ht="19.5" customHeight="1" x14ac:dyDescent="0.2"/>
  </sheetData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E10"/>
  <sheetViews>
    <sheetView showGridLines="0" workbookViewId="0">
      <selection activeCell="C7" sqref="C7:C9"/>
    </sheetView>
  </sheetViews>
  <sheetFormatPr defaultRowHeight="15" customHeight="1" x14ac:dyDescent="0.2"/>
  <cols>
    <col min="1" max="1" width="5.85546875" style="60" customWidth="1"/>
    <col min="2" max="2" width="16.28515625" style="60" customWidth="1"/>
    <col min="3" max="3" width="14" style="60" customWidth="1"/>
    <col min="4" max="4" width="20.5703125" style="60" customWidth="1"/>
    <col min="5" max="5" width="41.42578125" style="60" customWidth="1"/>
    <col min="6" max="6" width="5.85546875" style="60" customWidth="1"/>
    <col min="7" max="16384" width="9.140625" style="60"/>
  </cols>
  <sheetData>
    <row r="1" spans="2:5" ht="19.5" customHeight="1" x14ac:dyDescent="0.2"/>
    <row r="2" spans="2:5" ht="15" customHeight="1" x14ac:dyDescent="0.2">
      <c r="B2" s="64" t="s">
        <v>67</v>
      </c>
    </row>
    <row r="3" spans="2:5" ht="18.75" customHeight="1" x14ac:dyDescent="0.2">
      <c r="B3" s="206" t="s">
        <v>324</v>
      </c>
      <c r="C3" s="189"/>
    </row>
    <row r="4" spans="2:5" ht="15" customHeight="1" x14ac:dyDescent="0.2">
      <c r="B4" s="65" t="s">
        <v>266</v>
      </c>
    </row>
    <row r="5" spans="2:5" ht="8.25" customHeight="1" x14ac:dyDescent="0.2">
      <c r="B5" s="5"/>
    </row>
    <row r="6" spans="2:5" ht="15" customHeight="1" x14ac:dyDescent="0.2">
      <c r="B6" s="165" t="s">
        <v>182</v>
      </c>
      <c r="C6" s="169" t="s">
        <v>188</v>
      </c>
      <c r="D6" s="170" t="s">
        <v>189</v>
      </c>
      <c r="E6" s="166" t="s">
        <v>181</v>
      </c>
    </row>
    <row r="7" spans="2:5" ht="33.75" customHeight="1" x14ac:dyDescent="0.2">
      <c r="B7" s="167" t="s">
        <v>64</v>
      </c>
      <c r="C7" s="171"/>
      <c r="D7" s="58" t="s">
        <v>268</v>
      </c>
      <c r="E7" s="172" t="s">
        <v>267</v>
      </c>
    </row>
    <row r="8" spans="2:5" ht="33.75" customHeight="1" x14ac:dyDescent="0.2">
      <c r="B8" s="173" t="s">
        <v>66</v>
      </c>
      <c r="C8" s="174"/>
      <c r="D8" s="175" t="s">
        <v>269</v>
      </c>
      <c r="E8" s="176" t="s">
        <v>65</v>
      </c>
    </row>
    <row r="9" spans="2:5" ht="33.75" customHeight="1" x14ac:dyDescent="0.2">
      <c r="B9" s="168">
        <v>39890</v>
      </c>
      <c r="C9" s="171"/>
      <c r="D9" s="58" t="s">
        <v>270</v>
      </c>
      <c r="E9" s="172" t="s">
        <v>26</v>
      </c>
    </row>
    <row r="10" spans="2:5" ht="19.5" customHeight="1" x14ac:dyDescent="0.2">
      <c r="B10" s="160"/>
    </row>
  </sheetData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showGridLines="0" workbookViewId="0">
      <selection activeCell="A8" sqref="A8"/>
    </sheetView>
  </sheetViews>
  <sheetFormatPr defaultRowHeight="15" x14ac:dyDescent="0.2"/>
  <cols>
    <col min="1" max="1" width="5.85546875" style="5" customWidth="1"/>
    <col min="2" max="2" width="12" style="5" customWidth="1"/>
    <col min="3" max="3" width="9.85546875" style="5" customWidth="1"/>
    <col min="4" max="7" width="9.140625" style="5"/>
    <col min="8" max="8" width="5.85546875" style="5" customWidth="1"/>
    <col min="9" max="16384" width="9.140625" style="5"/>
  </cols>
  <sheetData>
    <row r="1" spans="2:7" ht="19.5" customHeight="1" x14ac:dyDescent="0.2"/>
    <row r="2" spans="2:7" ht="18.75" x14ac:dyDescent="0.2">
      <c r="B2" s="64" t="s">
        <v>329</v>
      </c>
    </row>
    <row r="3" spans="2:7" ht="17.25" customHeight="1" x14ac:dyDescent="0.2">
      <c r="B3" s="265" t="s">
        <v>330</v>
      </c>
      <c r="C3" s="265"/>
      <c r="D3" s="265"/>
      <c r="E3" s="265"/>
      <c r="F3" s="265"/>
      <c r="G3" s="265"/>
    </row>
    <row r="4" spans="2:7" x14ac:dyDescent="0.2">
      <c r="B4" s="65" t="s">
        <v>335</v>
      </c>
    </row>
    <row r="5" spans="2:7" x14ac:dyDescent="0.2">
      <c r="B5" s="65" t="s">
        <v>334</v>
      </c>
    </row>
    <row r="6" spans="2:7" ht="8.25" customHeight="1" x14ac:dyDescent="0.2"/>
    <row r="7" spans="2:7" x14ac:dyDescent="0.2">
      <c r="B7" s="195" t="s">
        <v>203</v>
      </c>
      <c r="C7" s="159" t="s">
        <v>188</v>
      </c>
      <c r="D7" s="233" t="s">
        <v>333</v>
      </c>
      <c r="E7" s="233"/>
      <c r="F7" s="233"/>
      <c r="G7" s="233"/>
    </row>
    <row r="8" spans="2:7" x14ac:dyDescent="0.2">
      <c r="B8" s="201" t="s">
        <v>331</v>
      </c>
      <c r="C8" s="57"/>
      <c r="D8" s="203" t="s">
        <v>507</v>
      </c>
      <c r="E8" s="204"/>
      <c r="F8" s="204"/>
      <c r="G8" s="204"/>
    </row>
    <row r="9" spans="2:7" x14ac:dyDescent="0.2">
      <c r="B9" s="203"/>
      <c r="C9" s="57"/>
      <c r="D9" s="203" t="s">
        <v>508</v>
      </c>
      <c r="E9" s="204"/>
      <c r="F9" s="204"/>
      <c r="G9" s="204"/>
    </row>
    <row r="10" spans="2:7" x14ac:dyDescent="0.2">
      <c r="B10" s="203" t="s">
        <v>332</v>
      </c>
      <c r="C10" s="57"/>
      <c r="D10" s="203" t="s">
        <v>509</v>
      </c>
      <c r="E10" s="204"/>
      <c r="F10" s="204"/>
      <c r="G10" s="204"/>
    </row>
    <row r="11" spans="2:7" ht="19.5" customHeight="1" x14ac:dyDescent="0.2"/>
  </sheetData>
  <mergeCells count="2">
    <mergeCell ref="B3:G3"/>
    <mergeCell ref="D7:G7"/>
  </mergeCells>
  <pageMargins left="0.7" right="0.7" top="0.75" bottom="0.75" header="0.3" footer="0.3"/>
  <ignoredErrors>
    <ignoredError sqref="B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35"/>
  <sheetViews>
    <sheetView showGridLines="0" topLeftCell="A4" workbookViewId="0">
      <selection activeCell="E6" sqref="E6"/>
    </sheetView>
  </sheetViews>
  <sheetFormatPr defaultRowHeight="15" x14ac:dyDescent="0.2"/>
  <cols>
    <col min="1" max="1" width="5.85546875" style="5" customWidth="1"/>
    <col min="2" max="3" width="9.140625" style="5"/>
    <col min="4" max="4" width="5" style="5" customWidth="1"/>
    <col min="5" max="6" width="9.140625" style="5"/>
    <col min="7" max="7" width="5" style="5" customWidth="1"/>
    <col min="8" max="9" width="9.140625" style="5"/>
    <col min="10" max="10" width="5" style="5" customWidth="1"/>
    <col min="11" max="12" width="9.140625" style="5"/>
    <col min="13" max="13" width="14" style="5" customWidth="1"/>
    <col min="14" max="14" width="5.85546875" style="5" customWidth="1"/>
    <col min="15" max="16384" width="9.140625" style="5"/>
  </cols>
  <sheetData>
    <row r="1" spans="2:13" ht="19.5" customHeight="1" x14ac:dyDescent="0.2"/>
    <row r="2" spans="2:13" ht="18.75" x14ac:dyDescent="0.2">
      <c r="B2" s="64" t="s">
        <v>374</v>
      </c>
    </row>
    <row r="3" spans="2:13" ht="17.25" customHeight="1" x14ac:dyDescent="0.2">
      <c r="B3" s="235" t="s">
        <v>375</v>
      </c>
      <c r="C3" s="235"/>
      <c r="D3" s="235"/>
    </row>
    <row r="4" spans="2:13" x14ac:dyDescent="0.2">
      <c r="B4" s="199" t="s">
        <v>376</v>
      </c>
    </row>
    <row r="6" spans="2:13" ht="17.25" customHeight="1" x14ac:dyDescent="0.2">
      <c r="B6" s="84" t="s">
        <v>212</v>
      </c>
      <c r="C6" s="200"/>
      <c r="D6" s="214">
        <v>109</v>
      </c>
      <c r="E6" s="54"/>
      <c r="F6" s="9" t="s">
        <v>405</v>
      </c>
    </row>
    <row r="7" spans="2:13" ht="9" customHeight="1" x14ac:dyDescent="0.2"/>
    <row r="8" spans="2:13" x14ac:dyDescent="0.2">
      <c r="B8" s="195" t="s">
        <v>212</v>
      </c>
      <c r="C8" s="194" t="s">
        <v>188</v>
      </c>
      <c r="E8" s="195" t="s">
        <v>212</v>
      </c>
      <c r="F8" s="194" t="s">
        <v>188</v>
      </c>
      <c r="H8" s="195" t="s">
        <v>212</v>
      </c>
      <c r="I8" s="194" t="s">
        <v>188</v>
      </c>
      <c r="K8" s="195" t="s">
        <v>212</v>
      </c>
      <c r="L8" s="194" t="s">
        <v>188</v>
      </c>
    </row>
    <row r="9" spans="2:13" x14ac:dyDescent="0.2">
      <c r="B9" s="213">
        <v>0</v>
      </c>
      <c r="C9" s="202" t="e">
        <f>_xlfn.UNICHAR(B9)</f>
        <v>#VALUE!</v>
      </c>
      <c r="E9" s="213">
        <v>26</v>
      </c>
      <c r="F9" s="202" t="str">
        <f t="shared" ref="F9:F34" si="0">_xlfn.UNICHAR(E9)</f>
        <v>_x001A_</v>
      </c>
      <c r="H9" s="213">
        <v>52</v>
      </c>
      <c r="I9" s="202" t="str">
        <f t="shared" ref="I9:I34" si="1">_xlfn.UNICHAR(H9)</f>
        <v>4</v>
      </c>
      <c r="K9" s="213">
        <v>78</v>
      </c>
      <c r="L9" s="202" t="str">
        <f t="shared" ref="L9:L34" si="2">_xlfn.UNICHAR(K9)</f>
        <v>N</v>
      </c>
      <c r="M9" s="9" t="str">
        <f ca="1">_xlfn.FORMULATEXT(L9)</f>
        <v>=UNICHAR(K9)</v>
      </c>
    </row>
    <row r="10" spans="2:13" x14ac:dyDescent="0.2">
      <c r="B10" s="213">
        <v>1</v>
      </c>
      <c r="C10" s="202" t="str">
        <f t="shared" ref="C10:C33" si="3">_xlfn.UNICHAR(B10)</f>
        <v>_x0001_</v>
      </c>
      <c r="E10" s="213">
        <v>27</v>
      </c>
      <c r="F10" s="202" t="str">
        <f t="shared" si="0"/>
        <v>_x001B_</v>
      </c>
      <c r="H10" s="213">
        <v>53</v>
      </c>
      <c r="I10" s="202" t="str">
        <f t="shared" si="1"/>
        <v>5</v>
      </c>
      <c r="K10" s="213">
        <v>79</v>
      </c>
      <c r="L10" s="202" t="str">
        <f t="shared" si="2"/>
        <v>O</v>
      </c>
    </row>
    <row r="11" spans="2:13" x14ac:dyDescent="0.2">
      <c r="B11" s="213">
        <v>2</v>
      </c>
      <c r="C11" s="202" t="str">
        <f>_xlfn.UNICHAR(B11)</f>
        <v>_x0002_</v>
      </c>
      <c r="E11" s="213">
        <v>28</v>
      </c>
      <c r="F11" s="202" t="str">
        <f t="shared" si="0"/>
        <v>_x001C_</v>
      </c>
      <c r="H11" s="213">
        <v>54</v>
      </c>
      <c r="I11" s="202" t="str">
        <f t="shared" si="1"/>
        <v>6</v>
      </c>
      <c r="K11" s="213">
        <v>80</v>
      </c>
      <c r="L11" s="202" t="str">
        <f t="shared" si="2"/>
        <v>P</v>
      </c>
    </row>
    <row r="12" spans="2:13" x14ac:dyDescent="0.2">
      <c r="B12" s="213">
        <v>3</v>
      </c>
      <c r="C12" s="202" t="str">
        <f t="shared" si="3"/>
        <v>_x0003_</v>
      </c>
      <c r="E12" s="213">
        <v>29</v>
      </c>
      <c r="F12" s="202" t="str">
        <f t="shared" si="0"/>
        <v>_x001D_</v>
      </c>
      <c r="H12" s="213">
        <v>55</v>
      </c>
      <c r="I12" s="202" t="str">
        <f t="shared" si="1"/>
        <v>7</v>
      </c>
      <c r="K12" s="213">
        <v>81</v>
      </c>
      <c r="L12" s="202" t="str">
        <f t="shared" si="2"/>
        <v>Q</v>
      </c>
    </row>
    <row r="13" spans="2:13" x14ac:dyDescent="0.2">
      <c r="B13" s="213">
        <v>4</v>
      </c>
      <c r="C13" s="202" t="str">
        <f t="shared" si="3"/>
        <v>_x0004_</v>
      </c>
      <c r="E13" s="213">
        <v>30</v>
      </c>
      <c r="F13" s="202" t="str">
        <f t="shared" si="0"/>
        <v>_x001E_</v>
      </c>
      <c r="H13" s="213">
        <v>56</v>
      </c>
      <c r="I13" s="202" t="str">
        <f t="shared" si="1"/>
        <v>8</v>
      </c>
      <c r="K13" s="213">
        <v>82</v>
      </c>
      <c r="L13" s="202" t="str">
        <f t="shared" si="2"/>
        <v>R</v>
      </c>
    </row>
    <row r="14" spans="2:13" x14ac:dyDescent="0.2">
      <c r="B14" s="213">
        <v>5</v>
      </c>
      <c r="C14" s="202" t="str">
        <f t="shared" si="3"/>
        <v>_x0005_</v>
      </c>
      <c r="E14" s="213">
        <v>31</v>
      </c>
      <c r="F14" s="202" t="str">
        <f t="shared" si="0"/>
        <v>_x001F_</v>
      </c>
      <c r="H14" s="213">
        <v>57</v>
      </c>
      <c r="I14" s="202" t="str">
        <f t="shared" si="1"/>
        <v>9</v>
      </c>
      <c r="K14" s="213">
        <v>83</v>
      </c>
      <c r="L14" s="202" t="str">
        <f t="shared" si="2"/>
        <v>S</v>
      </c>
    </row>
    <row r="15" spans="2:13" x14ac:dyDescent="0.2">
      <c r="B15" s="213">
        <v>6</v>
      </c>
      <c r="C15" s="202" t="str">
        <f t="shared" si="3"/>
        <v>_x0006_</v>
      </c>
      <c r="E15" s="213">
        <v>32</v>
      </c>
      <c r="F15" s="202" t="str">
        <f t="shared" si="0"/>
        <v xml:space="preserve"> </v>
      </c>
      <c r="H15" s="213">
        <v>58</v>
      </c>
      <c r="I15" s="202" t="str">
        <f t="shared" si="1"/>
        <v>:</v>
      </c>
      <c r="K15" s="213">
        <v>84</v>
      </c>
      <c r="L15" s="202" t="str">
        <f t="shared" si="2"/>
        <v>T</v>
      </c>
    </row>
    <row r="16" spans="2:13" x14ac:dyDescent="0.2">
      <c r="B16" s="213">
        <v>7</v>
      </c>
      <c r="C16" s="202" t="str">
        <f t="shared" si="3"/>
        <v>_x0007_</v>
      </c>
      <c r="E16" s="213">
        <v>33</v>
      </c>
      <c r="F16" s="202" t="str">
        <f t="shared" si="0"/>
        <v>!</v>
      </c>
      <c r="H16" s="213">
        <v>59</v>
      </c>
      <c r="I16" s="202" t="str">
        <f t="shared" si="1"/>
        <v>;</v>
      </c>
      <c r="K16" s="213">
        <v>85</v>
      </c>
      <c r="L16" s="202" t="str">
        <f t="shared" si="2"/>
        <v>U</v>
      </c>
    </row>
    <row r="17" spans="2:12" x14ac:dyDescent="0.2">
      <c r="B17" s="213">
        <v>8</v>
      </c>
      <c r="C17" s="202" t="str">
        <f t="shared" si="3"/>
        <v>_x0008_</v>
      </c>
      <c r="E17" s="213">
        <v>34</v>
      </c>
      <c r="F17" s="202" t="str">
        <f t="shared" si="0"/>
        <v>"</v>
      </c>
      <c r="H17" s="213">
        <v>60</v>
      </c>
      <c r="I17" s="202" t="str">
        <f t="shared" si="1"/>
        <v>&lt;</v>
      </c>
      <c r="K17" s="213">
        <v>86</v>
      </c>
      <c r="L17" s="202" t="str">
        <f t="shared" si="2"/>
        <v>V</v>
      </c>
    </row>
    <row r="18" spans="2:12" x14ac:dyDescent="0.2">
      <c r="B18" s="213">
        <v>9</v>
      </c>
      <c r="C18" s="202" t="str">
        <f t="shared" si="3"/>
        <v xml:space="preserve">	</v>
      </c>
      <c r="E18" s="213">
        <v>35</v>
      </c>
      <c r="F18" s="202" t="str">
        <f t="shared" si="0"/>
        <v>#</v>
      </c>
      <c r="H18" s="213">
        <v>61</v>
      </c>
      <c r="I18" s="202" t="str">
        <f t="shared" si="1"/>
        <v>=</v>
      </c>
      <c r="K18" s="213">
        <v>87</v>
      </c>
      <c r="L18" s="202" t="str">
        <f t="shared" si="2"/>
        <v>W</v>
      </c>
    </row>
    <row r="19" spans="2:12" x14ac:dyDescent="0.2">
      <c r="B19" s="213">
        <v>10</v>
      </c>
      <c r="C19" s="202" t="str">
        <f t="shared" si="3"/>
        <v xml:space="preserve">
</v>
      </c>
      <c r="E19" s="213">
        <v>36</v>
      </c>
      <c r="F19" s="202" t="str">
        <f t="shared" si="0"/>
        <v>$</v>
      </c>
      <c r="H19" s="213">
        <v>62</v>
      </c>
      <c r="I19" s="202" t="str">
        <f t="shared" si="1"/>
        <v>&gt;</v>
      </c>
      <c r="K19" s="213">
        <v>88</v>
      </c>
      <c r="L19" s="202" t="str">
        <f t="shared" si="2"/>
        <v>X</v>
      </c>
    </row>
    <row r="20" spans="2:12" x14ac:dyDescent="0.2">
      <c r="B20" s="213">
        <v>11</v>
      </c>
      <c r="C20" s="202" t="str">
        <f t="shared" si="3"/>
        <v>_x000B_</v>
      </c>
      <c r="E20" s="213">
        <v>37</v>
      </c>
      <c r="F20" s="202" t="str">
        <f t="shared" si="0"/>
        <v>%</v>
      </c>
      <c r="H20" s="213">
        <v>63</v>
      </c>
      <c r="I20" s="202" t="str">
        <f t="shared" si="1"/>
        <v>?</v>
      </c>
      <c r="K20" s="213">
        <v>89</v>
      </c>
      <c r="L20" s="202" t="str">
        <f t="shared" si="2"/>
        <v>Y</v>
      </c>
    </row>
    <row r="21" spans="2:12" x14ac:dyDescent="0.2">
      <c r="B21" s="213">
        <v>12</v>
      </c>
      <c r="C21" s="202" t="str">
        <f t="shared" si="3"/>
        <v>_x000C_</v>
      </c>
      <c r="E21" s="213">
        <v>38</v>
      </c>
      <c r="F21" s="202" t="str">
        <f t="shared" si="0"/>
        <v>&amp;</v>
      </c>
      <c r="H21" s="213">
        <v>64</v>
      </c>
      <c r="I21" s="202" t="str">
        <f t="shared" si="1"/>
        <v>@</v>
      </c>
      <c r="K21" s="213">
        <v>90</v>
      </c>
      <c r="L21" s="202" t="str">
        <f t="shared" si="2"/>
        <v>Z</v>
      </c>
    </row>
    <row r="22" spans="2:12" x14ac:dyDescent="0.2">
      <c r="B22" s="213">
        <v>13</v>
      </c>
      <c r="C22" s="202" t="str">
        <f t="shared" si="3"/>
        <v>_x000D_</v>
      </c>
      <c r="E22" s="213">
        <v>39</v>
      </c>
      <c r="F22" s="202" t="str">
        <f t="shared" si="0"/>
        <v>'</v>
      </c>
      <c r="H22" s="213">
        <v>65</v>
      </c>
      <c r="I22" s="202" t="str">
        <f t="shared" si="1"/>
        <v>A</v>
      </c>
      <c r="K22" s="213">
        <v>91</v>
      </c>
      <c r="L22" s="202" t="str">
        <f t="shared" si="2"/>
        <v>[</v>
      </c>
    </row>
    <row r="23" spans="2:12" x14ac:dyDescent="0.2">
      <c r="B23" s="213">
        <v>14</v>
      </c>
      <c r="C23" s="202" t="str">
        <f t="shared" si="3"/>
        <v>_x000E_</v>
      </c>
      <c r="E23" s="213">
        <v>40</v>
      </c>
      <c r="F23" s="202" t="str">
        <f t="shared" si="0"/>
        <v>(</v>
      </c>
      <c r="H23" s="213">
        <v>66</v>
      </c>
      <c r="I23" s="202" t="str">
        <f t="shared" si="1"/>
        <v>B</v>
      </c>
      <c r="K23" s="213">
        <v>92</v>
      </c>
      <c r="L23" s="202" t="str">
        <f t="shared" si="2"/>
        <v>\</v>
      </c>
    </row>
    <row r="24" spans="2:12" x14ac:dyDescent="0.2">
      <c r="B24" s="213">
        <v>15</v>
      </c>
      <c r="C24" s="202" t="str">
        <f t="shared" si="3"/>
        <v>_x000F_</v>
      </c>
      <c r="E24" s="213">
        <v>41</v>
      </c>
      <c r="F24" s="202" t="str">
        <f t="shared" si="0"/>
        <v>)</v>
      </c>
      <c r="H24" s="213">
        <v>67</v>
      </c>
      <c r="I24" s="202" t="str">
        <f t="shared" si="1"/>
        <v>C</v>
      </c>
      <c r="K24" s="213">
        <v>93</v>
      </c>
      <c r="L24" s="202" t="str">
        <f t="shared" si="2"/>
        <v>]</v>
      </c>
    </row>
    <row r="25" spans="2:12" x14ac:dyDescent="0.2">
      <c r="B25" s="213">
        <v>16</v>
      </c>
      <c r="C25" s="202" t="str">
        <f t="shared" si="3"/>
        <v>_x0010_</v>
      </c>
      <c r="E25" s="213">
        <v>42</v>
      </c>
      <c r="F25" s="202" t="str">
        <f t="shared" si="0"/>
        <v>*</v>
      </c>
      <c r="H25" s="213">
        <v>68</v>
      </c>
      <c r="I25" s="202" t="str">
        <f t="shared" si="1"/>
        <v>D</v>
      </c>
      <c r="K25" s="213">
        <v>94</v>
      </c>
      <c r="L25" s="202" t="str">
        <f t="shared" si="2"/>
        <v>^</v>
      </c>
    </row>
    <row r="26" spans="2:12" x14ac:dyDescent="0.2">
      <c r="B26" s="213">
        <v>17</v>
      </c>
      <c r="C26" s="202" t="str">
        <f t="shared" si="3"/>
        <v>_x0011_</v>
      </c>
      <c r="E26" s="213">
        <v>43</v>
      </c>
      <c r="F26" s="202" t="str">
        <f t="shared" si="0"/>
        <v>+</v>
      </c>
      <c r="H26" s="213">
        <v>69</v>
      </c>
      <c r="I26" s="202" t="str">
        <f t="shared" si="1"/>
        <v>E</v>
      </c>
      <c r="K26" s="213">
        <v>95</v>
      </c>
      <c r="L26" s="202" t="str">
        <f t="shared" si="2"/>
        <v>_</v>
      </c>
    </row>
    <row r="27" spans="2:12" x14ac:dyDescent="0.2">
      <c r="B27" s="213">
        <v>18</v>
      </c>
      <c r="C27" s="202" t="str">
        <f t="shared" si="3"/>
        <v>_x0012_</v>
      </c>
      <c r="E27" s="213">
        <v>44</v>
      </c>
      <c r="F27" s="202" t="str">
        <f t="shared" si="0"/>
        <v>,</v>
      </c>
      <c r="H27" s="213">
        <v>70</v>
      </c>
      <c r="I27" s="202" t="str">
        <f t="shared" si="1"/>
        <v>F</v>
      </c>
      <c r="K27" s="213">
        <v>96</v>
      </c>
      <c r="L27" s="202" t="str">
        <f t="shared" si="2"/>
        <v>`</v>
      </c>
    </row>
    <row r="28" spans="2:12" x14ac:dyDescent="0.2">
      <c r="B28" s="213">
        <v>19</v>
      </c>
      <c r="C28" s="202" t="str">
        <f t="shared" si="3"/>
        <v>_x0013_</v>
      </c>
      <c r="E28" s="213">
        <v>45</v>
      </c>
      <c r="F28" s="202" t="str">
        <f t="shared" si="0"/>
        <v>-</v>
      </c>
      <c r="H28" s="213">
        <v>71</v>
      </c>
      <c r="I28" s="202" t="str">
        <f t="shared" si="1"/>
        <v>G</v>
      </c>
      <c r="K28" s="213">
        <v>97</v>
      </c>
      <c r="L28" s="202" t="str">
        <f t="shared" si="2"/>
        <v>a</v>
      </c>
    </row>
    <row r="29" spans="2:12" x14ac:dyDescent="0.2">
      <c r="B29" s="213">
        <v>20</v>
      </c>
      <c r="C29" s="202" t="str">
        <f t="shared" si="3"/>
        <v>_x0014_</v>
      </c>
      <c r="E29" s="213">
        <v>46</v>
      </c>
      <c r="F29" s="202" t="str">
        <f t="shared" si="0"/>
        <v>.</v>
      </c>
      <c r="H29" s="213">
        <v>72</v>
      </c>
      <c r="I29" s="202" t="str">
        <f t="shared" si="1"/>
        <v>H</v>
      </c>
      <c r="K29" s="213">
        <v>98</v>
      </c>
      <c r="L29" s="202" t="str">
        <f t="shared" si="2"/>
        <v>b</v>
      </c>
    </row>
    <row r="30" spans="2:12" x14ac:dyDescent="0.2">
      <c r="B30" s="213">
        <v>21</v>
      </c>
      <c r="C30" s="202" t="str">
        <f>_xlfn.UNICHAR(B30)</f>
        <v>_x0015_</v>
      </c>
      <c r="E30" s="213">
        <v>47</v>
      </c>
      <c r="F30" s="202" t="str">
        <f t="shared" si="0"/>
        <v>/</v>
      </c>
      <c r="H30" s="213">
        <v>73</v>
      </c>
      <c r="I30" s="202" t="str">
        <f t="shared" si="1"/>
        <v>I</v>
      </c>
      <c r="K30" s="213">
        <v>99</v>
      </c>
      <c r="L30" s="202" t="str">
        <f t="shared" si="2"/>
        <v>c</v>
      </c>
    </row>
    <row r="31" spans="2:12" x14ac:dyDescent="0.2">
      <c r="B31" s="213">
        <v>22</v>
      </c>
      <c r="C31" s="202" t="str">
        <f t="shared" si="3"/>
        <v>_x0016_</v>
      </c>
      <c r="E31" s="213">
        <v>48</v>
      </c>
      <c r="F31" s="202" t="str">
        <f t="shared" si="0"/>
        <v>0</v>
      </c>
      <c r="H31" s="213">
        <v>74</v>
      </c>
      <c r="I31" s="202" t="str">
        <f t="shared" si="1"/>
        <v>J</v>
      </c>
      <c r="K31" s="213">
        <v>100</v>
      </c>
      <c r="L31" s="202" t="str">
        <f t="shared" si="2"/>
        <v>d</v>
      </c>
    </row>
    <row r="32" spans="2:12" x14ac:dyDescent="0.2">
      <c r="B32" s="213">
        <v>23</v>
      </c>
      <c r="C32" s="202" t="str">
        <f t="shared" si="3"/>
        <v>_x0017_</v>
      </c>
      <c r="E32" s="213">
        <v>49</v>
      </c>
      <c r="F32" s="202" t="str">
        <f t="shared" si="0"/>
        <v>1</v>
      </c>
      <c r="H32" s="213">
        <v>75</v>
      </c>
      <c r="I32" s="202" t="str">
        <f t="shared" si="1"/>
        <v>K</v>
      </c>
      <c r="K32" s="213">
        <v>101</v>
      </c>
      <c r="L32" s="202" t="str">
        <f t="shared" si="2"/>
        <v>e</v>
      </c>
    </row>
    <row r="33" spans="2:12" x14ac:dyDescent="0.2">
      <c r="B33" s="213">
        <v>24</v>
      </c>
      <c r="C33" s="202" t="str">
        <f t="shared" si="3"/>
        <v>_x0018_</v>
      </c>
      <c r="E33" s="213">
        <v>50</v>
      </c>
      <c r="F33" s="202" t="str">
        <f t="shared" si="0"/>
        <v>2</v>
      </c>
      <c r="H33" s="213">
        <v>76</v>
      </c>
      <c r="I33" s="202" t="str">
        <f t="shared" si="1"/>
        <v>L</v>
      </c>
      <c r="K33" s="213">
        <v>102</v>
      </c>
      <c r="L33" s="202" t="str">
        <f t="shared" si="2"/>
        <v>f</v>
      </c>
    </row>
    <row r="34" spans="2:12" x14ac:dyDescent="0.2">
      <c r="B34" s="213">
        <v>25</v>
      </c>
      <c r="C34" s="202" t="str">
        <f>_xlfn.UNICHAR(B34)</f>
        <v>_x0019_</v>
      </c>
      <c r="E34" s="213">
        <v>51</v>
      </c>
      <c r="F34" s="202" t="str">
        <f t="shared" si="0"/>
        <v>3</v>
      </c>
      <c r="H34" s="213">
        <v>77</v>
      </c>
      <c r="I34" s="202" t="str">
        <f t="shared" si="1"/>
        <v>M</v>
      </c>
      <c r="K34" s="213">
        <v>103</v>
      </c>
      <c r="L34" s="202" t="str">
        <f t="shared" si="2"/>
        <v>g</v>
      </c>
    </row>
    <row r="35" spans="2:12" ht="19.5" customHeight="1" x14ac:dyDescent="0.2"/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3" name="Scroll Bar 1">
              <controlPr defaultSize="0" autoPict="0">
                <anchor moveWithCells="1">
                  <from>
                    <xdr:col>1</xdr:col>
                    <xdr:colOff>600075</xdr:colOff>
                    <xdr:row>5</xdr:row>
                    <xdr:rowOff>28575</xdr:rowOff>
                  </from>
                  <to>
                    <xdr:col>2</xdr:col>
                    <xdr:colOff>476250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E7" sqref="E7"/>
    </sheetView>
  </sheetViews>
  <sheetFormatPr defaultRowHeight="15" x14ac:dyDescent="0.2"/>
  <cols>
    <col min="1" max="1" width="5.85546875" style="5" customWidth="1"/>
    <col min="2" max="2" width="10.42578125" style="5" customWidth="1"/>
    <col min="3" max="3" width="9.85546875" style="5" customWidth="1"/>
    <col min="4" max="4" width="9" style="5" customWidth="1"/>
    <col min="5" max="5" width="9.140625" style="5"/>
    <col min="6" max="6" width="1.85546875" style="5" customWidth="1"/>
    <col min="7" max="7" width="67.5703125" style="5" customWidth="1"/>
    <col min="8" max="8" width="5.85546875" style="5" customWidth="1"/>
    <col min="9" max="16384" width="9.140625" style="5"/>
  </cols>
  <sheetData>
    <row r="1" spans="1:8" ht="19.5" customHeight="1" x14ac:dyDescent="0.2"/>
    <row r="2" spans="1:8" ht="18.75" x14ac:dyDescent="0.2">
      <c r="B2" s="64" t="s">
        <v>381</v>
      </c>
    </row>
    <row r="3" spans="1:8" ht="17.25" customHeight="1" x14ac:dyDescent="0.2">
      <c r="B3" s="235" t="s">
        <v>382</v>
      </c>
      <c r="C3" s="235"/>
      <c r="D3" s="205"/>
    </row>
    <row r="4" spans="1:8" x14ac:dyDescent="0.2">
      <c r="B4" s="199" t="s">
        <v>377</v>
      </c>
    </row>
    <row r="5" spans="1:8" x14ac:dyDescent="0.2">
      <c r="B5" s="199" t="s">
        <v>383</v>
      </c>
    </row>
    <row r="7" spans="1:8" ht="17.25" customHeight="1" x14ac:dyDescent="0.2">
      <c r="A7" s="215">
        <v>15</v>
      </c>
      <c r="B7" s="84" t="s">
        <v>109</v>
      </c>
      <c r="C7" s="200"/>
      <c r="D7" s="214" t="str">
        <f>_xlfn.UNICHAR(A7)</f>
        <v>_x000F_</v>
      </c>
      <c r="E7" s="54"/>
      <c r="F7" s="9" t="s">
        <v>406</v>
      </c>
    </row>
    <row r="8" spans="1:8" ht="4.5" customHeight="1" x14ac:dyDescent="0.2">
      <c r="A8" s="216"/>
      <c r="B8" s="217"/>
      <c r="C8" s="187"/>
      <c r="D8" s="218"/>
      <c r="E8" s="219"/>
      <c r="F8" s="220"/>
      <c r="G8" s="221"/>
      <c r="H8" s="221"/>
    </row>
    <row r="9" spans="1:8" ht="15.75" customHeight="1" x14ac:dyDescent="0.2">
      <c r="A9" s="216"/>
      <c r="B9" s="195" t="s">
        <v>203</v>
      </c>
      <c r="C9" s="159" t="s">
        <v>188</v>
      </c>
      <c r="D9" s="233" t="s">
        <v>180</v>
      </c>
      <c r="E9" s="233"/>
      <c r="F9" s="220"/>
      <c r="G9" s="222" t="s">
        <v>378</v>
      </c>
      <c r="H9" s="221"/>
    </row>
    <row r="10" spans="1:8" x14ac:dyDescent="0.2">
      <c r="A10" s="216"/>
      <c r="B10" s="178" t="s">
        <v>340</v>
      </c>
      <c r="C10" s="214">
        <f>_xlfn.UNICODE(B10)</f>
        <v>74</v>
      </c>
      <c r="D10" s="167" t="str">
        <f ca="1">_xlfn.FORMULATEXT(C10)</f>
        <v>=UNICODE(B10)</v>
      </c>
      <c r="E10" s="54"/>
      <c r="F10" s="220"/>
      <c r="G10" s="178" t="str">
        <f>"Karakter pertama dari teks "&amp;B10&amp;", adalah "&amp;LEFT(B10)&amp;" yang menghasilkan angka "&amp;C10</f>
        <v>Karakter pertama dari teks Jakarta, adalah J yang menghasilkan angka 74</v>
      </c>
      <c r="H10" s="221"/>
    </row>
    <row r="11" spans="1:8" x14ac:dyDescent="0.2">
      <c r="A11" s="216"/>
      <c r="B11" s="178" t="s">
        <v>379</v>
      </c>
      <c r="C11" s="214">
        <f>_xlfn.UNICODE(B11)</f>
        <v>65</v>
      </c>
      <c r="D11" s="167" t="str">
        <f t="shared" ref="D11:D12" ca="1" si="0">_xlfn.FORMULATEXT(C11)</f>
        <v>=UNICODE(B11)</v>
      </c>
      <c r="E11" s="54"/>
      <c r="F11" s="220"/>
      <c r="G11" s="178" t="str">
        <f t="shared" ref="G11:G12" si="1">"Karakter pertama dari teks "&amp;B11&amp;", adalah "&amp;LEFT(B11)&amp;" yang menghasilkan angka "&amp;C11</f>
        <v>Karakter pertama dari teks ABC, adalah A yang menghasilkan angka 65</v>
      </c>
      <c r="H11" s="221"/>
    </row>
    <row r="12" spans="1:8" x14ac:dyDescent="0.2">
      <c r="A12" s="216"/>
      <c r="B12" s="178" t="s">
        <v>380</v>
      </c>
      <c r="C12" s="214">
        <f>_xlfn.UNICODE(B12)</f>
        <v>97</v>
      </c>
      <c r="D12" s="167" t="str">
        <f t="shared" ca="1" si="0"/>
        <v>=UNICODE(B12)</v>
      </c>
      <c r="E12" s="54"/>
      <c r="F12" s="220"/>
      <c r="G12" s="178" t="str">
        <f t="shared" si="1"/>
        <v>Karakter pertama dari teks abc, adalah a yang menghasilkan angka 97</v>
      </c>
      <c r="H12" s="221"/>
    </row>
    <row r="13" spans="1:8" ht="19.5" customHeight="1" x14ac:dyDescent="0.2"/>
  </sheetData>
  <mergeCells count="2">
    <mergeCell ref="D9:E9"/>
    <mergeCell ref="B3:C3"/>
  </mergeCells>
  <pageMargins left="0.7" right="0.7" top="0.75" bottom="0.75" header="0.3" footer="0.3"/>
  <ignoredErrors>
    <ignoredError sqref="D7" evalError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3" name="Scroll Bar 1">
              <controlPr defaultSize="0" autoPict="0">
                <anchor moveWithCells="1">
                  <from>
                    <xdr:col>2</xdr:col>
                    <xdr:colOff>76200</xdr:colOff>
                    <xdr:row>6</xdr:row>
                    <xdr:rowOff>28575</xdr:rowOff>
                  </from>
                  <to>
                    <xdr:col>2</xdr:col>
                    <xdr:colOff>561975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12"/>
  <sheetViews>
    <sheetView showGridLines="0" workbookViewId="0">
      <selection activeCell="D7" sqref="D7"/>
    </sheetView>
  </sheetViews>
  <sheetFormatPr defaultRowHeight="15" x14ac:dyDescent="0.2"/>
  <cols>
    <col min="1" max="1" width="5.85546875" style="38" customWidth="1"/>
    <col min="2" max="2" width="29.140625" style="38" customWidth="1"/>
    <col min="3" max="3" width="45.140625" style="38" customWidth="1"/>
    <col min="4" max="4" width="27.5703125" style="38" customWidth="1"/>
    <col min="5" max="5" width="14.42578125" style="38" customWidth="1"/>
    <col min="6" max="6" width="5.85546875" style="38" customWidth="1"/>
    <col min="7" max="16384" width="9.140625" style="38"/>
  </cols>
  <sheetData>
    <row r="1" spans="2:5" ht="19.5" customHeight="1" x14ac:dyDescent="0.2"/>
    <row r="2" spans="2:5" ht="18.75" x14ac:dyDescent="0.3">
      <c r="B2" s="8" t="s">
        <v>28</v>
      </c>
      <c r="C2" s="196"/>
    </row>
    <row r="3" spans="2:5" ht="18" customHeight="1" x14ac:dyDescent="0.2">
      <c r="B3" s="206" t="s">
        <v>306</v>
      </c>
      <c r="C3" s="230"/>
    </row>
    <row r="4" spans="2:5" x14ac:dyDescent="0.25">
      <c r="B4" s="42" t="s">
        <v>210</v>
      </c>
      <c r="C4" s="42"/>
    </row>
    <row r="5" spans="2:5" x14ac:dyDescent="0.25">
      <c r="B5" s="7"/>
      <c r="C5" s="7"/>
    </row>
    <row r="6" spans="2:5" ht="16.5" customHeight="1" x14ac:dyDescent="0.2">
      <c r="B6" s="45" t="s">
        <v>182</v>
      </c>
      <c r="C6" s="46" t="s">
        <v>400</v>
      </c>
      <c r="D6" s="46" t="s">
        <v>188</v>
      </c>
      <c r="E6" s="45" t="s">
        <v>180</v>
      </c>
    </row>
    <row r="7" spans="2:5" ht="15" customHeight="1" x14ac:dyDescent="0.2">
      <c r="B7" s="90" t="s">
        <v>0</v>
      </c>
      <c r="C7" s="229" t="s">
        <v>0</v>
      </c>
      <c r="D7" s="73"/>
      <c r="E7" s="90" t="s">
        <v>407</v>
      </c>
    </row>
    <row r="8" spans="2:5" ht="15" customHeight="1" x14ac:dyDescent="0.2">
      <c r="B8" s="72" t="str">
        <f>CHAR(9)&amp;"BELAJAR FUNGSI EXCEL"</f>
        <v xml:space="preserve">	BELAJAR FUNGSI EXCEL</v>
      </c>
      <c r="C8" s="229" t="str">
        <f ca="1">_xlfn.FORMULATEXT(B8)</f>
        <v>=CHAR(9)&amp;"BELAJAR FUNGSI EXCEL"</v>
      </c>
      <c r="D8" s="73"/>
      <c r="E8" s="90" t="s">
        <v>408</v>
      </c>
    </row>
    <row r="9" spans="2:5" ht="15" customHeight="1" x14ac:dyDescent="0.2">
      <c r="B9" s="72" t="str">
        <f>CHAR(9)&amp;"LAPORAN KEUANGAN"&amp;CHAR(10)</f>
        <v xml:space="preserve">	LAPORAN KEUANGAN
</v>
      </c>
      <c r="C9" s="229" t="str">
        <f ca="1">_xlfn.FORMULATEXT(B9)</f>
        <v>=CHAR(9)&amp;"LAPORAN KEUANGAN"&amp;CHAR(10)</v>
      </c>
      <c r="D9" s="73"/>
      <c r="E9" s="90" t="s">
        <v>409</v>
      </c>
    </row>
    <row r="10" spans="2:5" ht="19.5" customHeight="1" x14ac:dyDescent="0.2">
      <c r="B10" s="39"/>
      <c r="C10" s="39"/>
      <c r="D10" s="40"/>
      <c r="E10" s="41"/>
    </row>
    <row r="11" spans="2:5" ht="15" customHeight="1" x14ac:dyDescent="0.2">
      <c r="B11" s="39"/>
      <c r="C11" s="39"/>
      <c r="D11" s="40"/>
      <c r="E11" s="41"/>
    </row>
    <row r="12" spans="2:5" ht="15" customHeight="1" x14ac:dyDescent="0.2"/>
  </sheetData>
  <pageMargins left="0.75" right="0.75" top="1" bottom="1" header="0.5" footer="0.5"/>
  <pageSetup orientation="portrait" horizontalDpi="4294967294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I11" sqref="I11"/>
    </sheetView>
  </sheetViews>
  <sheetFormatPr defaultRowHeight="15" x14ac:dyDescent="0.2"/>
  <cols>
    <col min="1" max="1" width="5.85546875" style="5" customWidth="1"/>
    <col min="2" max="2" width="11.5703125" style="5" customWidth="1"/>
    <col min="3" max="3" width="14.7109375" style="5" customWidth="1"/>
    <col min="4" max="4" width="12.5703125" style="5" customWidth="1"/>
    <col min="5" max="5" width="6" style="5" customWidth="1"/>
    <col min="6" max="6" width="24.140625" style="5" customWidth="1"/>
    <col min="7" max="7" width="9.140625" style="5"/>
    <col min="8" max="8" width="17.28515625" style="5" customWidth="1"/>
    <col min="9" max="9" width="37.7109375" style="5" customWidth="1"/>
    <col min="10" max="10" width="5.85546875" style="5" customWidth="1"/>
    <col min="11" max="16384" width="9.140625" style="5"/>
  </cols>
  <sheetData>
    <row r="1" spans="2:9" ht="19.5" customHeight="1" x14ac:dyDescent="0.2"/>
    <row r="2" spans="2:9" ht="18.75" x14ac:dyDescent="0.2">
      <c r="B2" s="64" t="s">
        <v>3</v>
      </c>
    </row>
    <row r="3" spans="2:9" ht="18" customHeight="1" x14ac:dyDescent="0.2">
      <c r="B3" s="235" t="s">
        <v>325</v>
      </c>
      <c r="C3" s="235"/>
      <c r="D3" s="235"/>
      <c r="E3" s="235"/>
      <c r="F3" s="189"/>
    </row>
    <row r="4" spans="2:9" x14ac:dyDescent="0.2">
      <c r="B4" s="65" t="s">
        <v>276</v>
      </c>
    </row>
    <row r="6" spans="2:9" x14ac:dyDescent="0.2">
      <c r="B6" s="84" t="s">
        <v>271</v>
      </c>
      <c r="C6" s="147" t="s">
        <v>275</v>
      </c>
      <c r="D6" s="182" t="s">
        <v>277</v>
      </c>
      <c r="F6" s="184" t="s">
        <v>304</v>
      </c>
      <c r="G6" s="1"/>
      <c r="H6" s="1"/>
      <c r="I6" s="1"/>
    </row>
    <row r="7" spans="2:9" x14ac:dyDescent="0.2">
      <c r="B7" s="84"/>
      <c r="C7" s="147" t="s">
        <v>272</v>
      </c>
      <c r="D7" s="182" t="s">
        <v>277</v>
      </c>
      <c r="F7" s="241" t="s">
        <v>207</v>
      </c>
      <c r="G7" s="243" t="s">
        <v>278</v>
      </c>
      <c r="H7" s="244"/>
      <c r="I7" s="241" t="s">
        <v>279</v>
      </c>
    </row>
    <row r="8" spans="2:9" x14ac:dyDescent="0.2">
      <c r="B8" s="84"/>
      <c r="C8" s="147" t="s">
        <v>273</v>
      </c>
      <c r="F8" s="242"/>
      <c r="G8" s="183" t="s">
        <v>280</v>
      </c>
      <c r="H8" s="183" t="s">
        <v>281</v>
      </c>
      <c r="I8" s="242"/>
    </row>
    <row r="9" spans="2:9" x14ac:dyDescent="0.2">
      <c r="B9" s="179" t="s">
        <v>274</v>
      </c>
      <c r="C9" s="180" t="str">
        <f>CONCATENATE(C6,C7,C8)</f>
        <v>satu dua tiga</v>
      </c>
      <c r="F9" s="178" t="s">
        <v>282</v>
      </c>
      <c r="G9" s="185" t="s">
        <v>283</v>
      </c>
      <c r="H9" s="185" t="s">
        <v>284</v>
      </c>
      <c r="I9" s="59" t="str">
        <f>CONCATENATE(G9," ",F9," ",H9)</f>
        <v>Dra Endah Lestari MBA</v>
      </c>
    </row>
    <row r="10" spans="2:9" x14ac:dyDescent="0.2">
      <c r="B10" s="177" t="s">
        <v>180</v>
      </c>
      <c r="C10" s="181" t="s">
        <v>328</v>
      </c>
      <c r="F10" s="178" t="s">
        <v>285</v>
      </c>
      <c r="G10" s="185"/>
      <c r="H10" s="185" t="s">
        <v>286</v>
      </c>
      <c r="I10" s="178" t="str">
        <f t="shared" ref="I10:I16" si="0">CONCATENATE(G10," ",F10," ",H10)</f>
        <v xml:space="preserve"> Andi Marestio Nugroho SKom SKM ST</v>
      </c>
    </row>
    <row r="11" spans="2:9" x14ac:dyDescent="0.2">
      <c r="F11" s="178" t="s">
        <v>287</v>
      </c>
      <c r="G11" s="185"/>
      <c r="H11" s="185" t="s">
        <v>288</v>
      </c>
      <c r="I11" s="178" t="str">
        <f t="shared" si="0"/>
        <v xml:space="preserve"> Indah Kartika SPd MSi MT</v>
      </c>
    </row>
    <row r="12" spans="2:9" x14ac:dyDescent="0.2">
      <c r="F12" s="178" t="s">
        <v>289</v>
      </c>
      <c r="G12" s="185" t="s">
        <v>290</v>
      </c>
      <c r="H12" s="185" t="s">
        <v>291</v>
      </c>
      <c r="I12" s="178" t="str">
        <f t="shared" si="0"/>
        <v>dr Nurman Sidik  SPA</v>
      </c>
    </row>
    <row r="13" spans="2:9" x14ac:dyDescent="0.2">
      <c r="F13" s="178" t="s">
        <v>292</v>
      </c>
      <c r="G13" s="185" t="s">
        <v>293</v>
      </c>
      <c r="H13" s="185" t="s">
        <v>294</v>
      </c>
      <c r="I13" s="178" t="str">
        <f t="shared" si="0"/>
        <v>Dr Agus Jamal MT</v>
      </c>
    </row>
    <row r="14" spans="2:9" x14ac:dyDescent="0.2">
      <c r="F14" s="178" t="s">
        <v>295</v>
      </c>
      <c r="G14" s="185" t="s">
        <v>283</v>
      </c>
      <c r="H14" s="185" t="s">
        <v>296</v>
      </c>
      <c r="I14" s="178" t="str">
        <f t="shared" si="0"/>
        <v>Dra Diah Rahayu MPd</v>
      </c>
    </row>
    <row r="15" spans="2:9" x14ac:dyDescent="0.2">
      <c r="F15" s="178" t="s">
        <v>297</v>
      </c>
      <c r="G15" s="185" t="s">
        <v>298</v>
      </c>
      <c r="H15" s="185" t="s">
        <v>299</v>
      </c>
      <c r="I15" s="178" t="str">
        <f t="shared" si="0"/>
        <v>Drs Nuryadin MSi Akt CA</v>
      </c>
    </row>
    <row r="16" spans="2:9" x14ac:dyDescent="0.2">
      <c r="F16" s="178" t="s">
        <v>300</v>
      </c>
      <c r="G16" s="185" t="s">
        <v>301</v>
      </c>
      <c r="H16" s="185" t="s">
        <v>284</v>
      </c>
      <c r="I16" s="178" t="str">
        <f t="shared" si="0"/>
        <v>Ir Zakaria MBA</v>
      </c>
    </row>
    <row r="17" spans="6:9" x14ac:dyDescent="0.2">
      <c r="F17" s="178" t="s">
        <v>302</v>
      </c>
      <c r="G17" s="185"/>
      <c r="H17" s="185" t="s">
        <v>303</v>
      </c>
      <c r="I17" s="59" t="str">
        <f>CONCATENATE(G17," ",F17," ",H17)</f>
        <v xml:space="preserve"> Trida Humaeri SE MSi</v>
      </c>
    </row>
    <row r="18" spans="6:9" x14ac:dyDescent="0.2">
      <c r="G18" s="67"/>
      <c r="H18" s="67"/>
      <c r="I18" s="186" t="s">
        <v>410</v>
      </c>
    </row>
    <row r="19" spans="6:9" ht="19.5" customHeight="1" x14ac:dyDescent="0.2">
      <c r="F19" s="138"/>
      <c r="G19" s="138"/>
      <c r="H19" s="138"/>
      <c r="I19" s="138"/>
    </row>
    <row r="20" spans="6:9" ht="15.75" x14ac:dyDescent="0.2">
      <c r="F20" s="138"/>
      <c r="G20" s="138"/>
      <c r="H20" s="138"/>
      <c r="I20" s="138"/>
    </row>
    <row r="21" spans="6:9" ht="15.75" x14ac:dyDescent="0.2">
      <c r="F21" s="138"/>
      <c r="G21" s="138"/>
      <c r="H21" s="138"/>
      <c r="I21" s="138"/>
    </row>
  </sheetData>
  <mergeCells count="4">
    <mergeCell ref="F7:F8"/>
    <mergeCell ref="G7:H7"/>
    <mergeCell ref="I7:I8"/>
    <mergeCell ref="B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workbookViewId="0">
      <selection activeCell="I10" sqref="I10:I18"/>
    </sheetView>
  </sheetViews>
  <sheetFormatPr defaultRowHeight="15" x14ac:dyDescent="0.2"/>
  <cols>
    <col min="1" max="1" width="5.85546875" style="5" customWidth="1"/>
    <col min="2" max="2" width="11.5703125" style="5" customWidth="1"/>
    <col min="3" max="3" width="14.7109375" style="5" customWidth="1"/>
    <col min="4" max="4" width="12.5703125" style="5" customWidth="1"/>
    <col min="5" max="5" width="6" style="5" customWidth="1"/>
    <col min="6" max="6" width="24.140625" style="5" customWidth="1"/>
    <col min="7" max="7" width="9.140625" style="5"/>
    <col min="8" max="8" width="17.28515625" style="5" customWidth="1"/>
    <col min="9" max="9" width="37.7109375" style="5" customWidth="1"/>
    <col min="10" max="10" width="5.85546875" style="5" customWidth="1"/>
    <col min="11" max="16384" width="9.140625" style="5"/>
  </cols>
  <sheetData>
    <row r="1" spans="2:9" ht="19.5" customHeight="1" x14ac:dyDescent="0.2"/>
    <row r="2" spans="2:9" ht="18.75" x14ac:dyDescent="0.2">
      <c r="B2" s="64" t="s">
        <v>371</v>
      </c>
    </row>
    <row r="3" spans="2:9" ht="16.5" customHeight="1" x14ac:dyDescent="0.2">
      <c r="B3" s="235" t="s">
        <v>372</v>
      </c>
      <c r="C3" s="235"/>
      <c r="D3" s="235"/>
      <c r="E3" s="211"/>
      <c r="F3" s="189"/>
    </row>
    <row r="4" spans="2:9" x14ac:dyDescent="0.2">
      <c r="B4" s="65" t="s">
        <v>276</v>
      </c>
    </row>
    <row r="5" spans="2:9" x14ac:dyDescent="0.25">
      <c r="B5" s="212" t="s">
        <v>373</v>
      </c>
    </row>
    <row r="6" spans="2:9" x14ac:dyDescent="0.2">
      <c r="B6" s="210"/>
    </row>
    <row r="7" spans="2:9" x14ac:dyDescent="0.2">
      <c r="B7" s="84" t="s">
        <v>271</v>
      </c>
      <c r="C7" s="147" t="s">
        <v>275</v>
      </c>
      <c r="D7" s="182" t="s">
        <v>277</v>
      </c>
      <c r="F7" s="184" t="s">
        <v>304</v>
      </c>
      <c r="G7" s="1"/>
      <c r="H7" s="1"/>
      <c r="I7" s="1"/>
    </row>
    <row r="8" spans="2:9" x14ac:dyDescent="0.2">
      <c r="B8" s="84"/>
      <c r="C8" s="147" t="s">
        <v>272</v>
      </c>
      <c r="D8" s="182" t="s">
        <v>277</v>
      </c>
      <c r="F8" s="241" t="s">
        <v>207</v>
      </c>
      <c r="G8" s="243" t="s">
        <v>278</v>
      </c>
      <c r="H8" s="244"/>
      <c r="I8" s="241" t="s">
        <v>279</v>
      </c>
    </row>
    <row r="9" spans="2:9" x14ac:dyDescent="0.2">
      <c r="B9" s="84"/>
      <c r="C9" s="147" t="s">
        <v>273</v>
      </c>
      <c r="F9" s="242"/>
      <c r="G9" s="183" t="s">
        <v>280</v>
      </c>
      <c r="H9" s="183" t="s">
        <v>281</v>
      </c>
      <c r="I9" s="242"/>
    </row>
    <row r="10" spans="2:9" x14ac:dyDescent="0.2">
      <c r="B10" s="179" t="s">
        <v>274</v>
      </c>
      <c r="C10" s="180" t="str">
        <f>_xlfn.CONCAT(C7,C8,C9)</f>
        <v>satu dua tiga</v>
      </c>
      <c r="F10" s="178" t="s">
        <v>362</v>
      </c>
      <c r="G10" s="185" t="s">
        <v>357</v>
      </c>
      <c r="H10" s="185" t="s">
        <v>284</v>
      </c>
      <c r="I10" s="59"/>
    </row>
    <row r="11" spans="2:9" x14ac:dyDescent="0.2">
      <c r="B11" s="177" t="s">
        <v>180</v>
      </c>
      <c r="C11" s="181" t="str">
        <f ca="1">_xlfn.FORMULATEXT(C10)</f>
        <v>=CONCAT(C7;C8;C9)</v>
      </c>
      <c r="F11" s="178" t="s">
        <v>363</v>
      </c>
      <c r="G11" s="185"/>
      <c r="H11" s="185" t="s">
        <v>286</v>
      </c>
      <c r="I11" s="59"/>
    </row>
    <row r="12" spans="2:9" x14ac:dyDescent="0.2">
      <c r="F12" s="178" t="s">
        <v>364</v>
      </c>
      <c r="G12" s="185"/>
      <c r="H12" s="185" t="s">
        <v>288</v>
      </c>
      <c r="I12" s="59"/>
    </row>
    <row r="13" spans="2:9" x14ac:dyDescent="0.2">
      <c r="F13" s="178" t="s">
        <v>365</v>
      </c>
      <c r="G13" s="185" t="s">
        <v>358</v>
      </c>
      <c r="H13" s="185" t="s">
        <v>291</v>
      </c>
      <c r="I13" s="59"/>
    </row>
    <row r="14" spans="2:9" x14ac:dyDescent="0.2">
      <c r="F14" s="178" t="s">
        <v>366</v>
      </c>
      <c r="G14" s="185" t="s">
        <v>359</v>
      </c>
      <c r="H14" s="185" t="s">
        <v>294</v>
      </c>
      <c r="I14" s="59"/>
    </row>
    <row r="15" spans="2:9" x14ac:dyDescent="0.2">
      <c r="F15" s="178" t="s">
        <v>367</v>
      </c>
      <c r="G15" s="185" t="s">
        <v>357</v>
      </c>
      <c r="H15" s="185" t="s">
        <v>296</v>
      </c>
      <c r="I15" s="59"/>
    </row>
    <row r="16" spans="2:9" x14ac:dyDescent="0.2">
      <c r="F16" s="178" t="s">
        <v>370</v>
      </c>
      <c r="G16" s="185" t="s">
        <v>360</v>
      </c>
      <c r="H16" s="185" t="s">
        <v>299</v>
      </c>
      <c r="I16" s="59"/>
    </row>
    <row r="17" spans="6:9" x14ac:dyDescent="0.2">
      <c r="F17" s="178" t="s">
        <v>368</v>
      </c>
      <c r="G17" s="185" t="s">
        <v>361</v>
      </c>
      <c r="H17" s="185" t="s">
        <v>284</v>
      </c>
      <c r="I17" s="59"/>
    </row>
    <row r="18" spans="6:9" x14ac:dyDescent="0.2">
      <c r="F18" s="178" t="s">
        <v>369</v>
      </c>
      <c r="G18" s="185"/>
      <c r="H18" s="185" t="s">
        <v>303</v>
      </c>
      <c r="I18" s="59"/>
    </row>
    <row r="19" spans="6:9" x14ac:dyDescent="0.2">
      <c r="G19" s="67"/>
      <c r="H19" s="67"/>
      <c r="I19" s="69" t="s">
        <v>416</v>
      </c>
    </row>
    <row r="20" spans="6:9" ht="19.5" customHeight="1" x14ac:dyDescent="0.2">
      <c r="F20" s="138"/>
      <c r="G20" s="138"/>
      <c r="H20" s="138"/>
      <c r="I20" s="138"/>
    </row>
    <row r="21" spans="6:9" ht="15.75" x14ac:dyDescent="0.2">
      <c r="F21" s="138"/>
      <c r="G21" s="138"/>
      <c r="H21" s="138"/>
      <c r="I21" s="138"/>
    </row>
    <row r="22" spans="6:9" ht="15.75" x14ac:dyDescent="0.2">
      <c r="F22" s="138"/>
      <c r="G22" s="138"/>
      <c r="H22" s="138"/>
      <c r="I22" s="138"/>
    </row>
  </sheetData>
  <mergeCells count="4">
    <mergeCell ref="F8:F9"/>
    <mergeCell ref="G8:H8"/>
    <mergeCell ref="I8:I9"/>
    <mergeCell ref="B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D12"/>
  <sheetViews>
    <sheetView showGridLines="0" workbookViewId="0">
      <selection activeCell="C7" sqref="C7:C11"/>
    </sheetView>
  </sheetViews>
  <sheetFormatPr defaultRowHeight="15" customHeight="1" x14ac:dyDescent="0.2"/>
  <cols>
    <col min="1" max="1" width="5.85546875" style="38" customWidth="1"/>
    <col min="2" max="2" width="16.5703125" style="38" customWidth="1"/>
    <col min="3" max="3" width="17.42578125" style="38" bestFit="1" customWidth="1"/>
    <col min="4" max="4" width="19.140625" style="38" customWidth="1"/>
    <col min="5" max="5" width="5.85546875" style="38" customWidth="1"/>
    <col min="6" max="16384" width="9.140625" style="38"/>
  </cols>
  <sheetData>
    <row r="1" spans="2:4" ht="19.5" customHeight="1" x14ac:dyDescent="0.2"/>
    <row r="2" spans="2:4" ht="18.75" customHeight="1" x14ac:dyDescent="0.2">
      <c r="B2" s="64" t="s">
        <v>29</v>
      </c>
    </row>
    <row r="3" spans="2:4" ht="18" customHeight="1" x14ac:dyDescent="0.2">
      <c r="B3" s="245" t="s">
        <v>308</v>
      </c>
      <c r="C3" s="245"/>
    </row>
    <row r="4" spans="2:4" ht="15" customHeight="1" x14ac:dyDescent="0.2">
      <c r="B4" s="65" t="s">
        <v>224</v>
      </c>
    </row>
    <row r="5" spans="2:4" ht="15" customHeight="1" x14ac:dyDescent="0.2">
      <c r="B5" s="5"/>
    </row>
    <row r="6" spans="2:4" ht="15" customHeight="1" x14ac:dyDescent="0.2">
      <c r="B6" s="45" t="s">
        <v>182</v>
      </c>
      <c r="C6" s="46" t="s">
        <v>188</v>
      </c>
      <c r="D6" s="45" t="s">
        <v>189</v>
      </c>
    </row>
    <row r="7" spans="2:4" ht="15" customHeight="1" x14ac:dyDescent="0.2">
      <c r="B7" s="225">
        <v>1250</v>
      </c>
      <c r="C7" s="73"/>
      <c r="D7" s="90" t="s">
        <v>411</v>
      </c>
    </row>
    <row r="8" spans="2:4" ht="15" customHeight="1" x14ac:dyDescent="0.2">
      <c r="B8" s="225">
        <v>1250</v>
      </c>
      <c r="C8" s="73"/>
      <c r="D8" s="90" t="s">
        <v>412</v>
      </c>
    </row>
    <row r="9" spans="2:4" ht="15" customHeight="1" x14ac:dyDescent="0.2">
      <c r="B9" s="225">
        <v>1250</v>
      </c>
      <c r="C9" s="73"/>
      <c r="D9" s="90" t="s">
        <v>413</v>
      </c>
    </row>
    <row r="10" spans="2:4" ht="15" customHeight="1" x14ac:dyDescent="0.2">
      <c r="B10" s="225">
        <v>1250.5</v>
      </c>
      <c r="C10" s="73"/>
      <c r="D10" s="90" t="s">
        <v>414</v>
      </c>
    </row>
    <row r="11" spans="2:4" ht="15" customHeight="1" x14ac:dyDescent="0.2">
      <c r="B11" s="225">
        <v>1250</v>
      </c>
      <c r="C11" s="73"/>
      <c r="D11" s="90" t="s">
        <v>415</v>
      </c>
    </row>
    <row r="12" spans="2:4" ht="19.5" customHeight="1" x14ac:dyDescent="0.2">
      <c r="B12" s="61"/>
      <c r="C12" s="61"/>
      <c r="D12" s="61"/>
    </row>
  </sheetData>
  <mergeCells count="1">
    <mergeCell ref="B3:C3"/>
  </mergeCells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F18"/>
  <sheetViews>
    <sheetView showGridLines="0" workbookViewId="0">
      <selection activeCell="D11" sqref="D11:D17"/>
    </sheetView>
  </sheetViews>
  <sheetFormatPr defaultRowHeight="15" x14ac:dyDescent="0.2"/>
  <cols>
    <col min="1" max="1" width="5.85546875" style="38" customWidth="1"/>
    <col min="2" max="2" width="6.42578125" style="38" customWidth="1"/>
    <col min="3" max="3" width="12.7109375" style="38" customWidth="1"/>
    <col min="4" max="4" width="13.28515625" style="38" customWidth="1"/>
    <col min="5" max="5" width="22" style="38" customWidth="1"/>
    <col min="6" max="6" width="37.7109375" style="38" customWidth="1"/>
    <col min="7" max="7" width="5.85546875" style="38" customWidth="1"/>
    <col min="8" max="16384" width="9.140625" style="38"/>
  </cols>
  <sheetData>
    <row r="1" spans="1:6" ht="19.5" customHeight="1" x14ac:dyDescent="0.2"/>
    <row r="2" spans="1:6" ht="18.75" x14ac:dyDescent="0.3">
      <c r="B2" s="8" t="s">
        <v>35</v>
      </c>
      <c r="C2" s="60"/>
      <c r="D2" s="60"/>
      <c r="E2" s="60"/>
    </row>
    <row r="3" spans="1:6" ht="18" customHeight="1" x14ac:dyDescent="0.2">
      <c r="B3" s="235" t="s">
        <v>310</v>
      </c>
      <c r="C3" s="235"/>
      <c r="D3" s="235"/>
      <c r="E3" s="189"/>
    </row>
    <row r="4" spans="1:6" x14ac:dyDescent="0.25">
      <c r="B4" s="7"/>
      <c r="C4" s="60"/>
      <c r="D4" s="60"/>
      <c r="E4" s="60"/>
    </row>
    <row r="5" spans="1:6" ht="16.5" customHeight="1" x14ac:dyDescent="0.2">
      <c r="B5" s="84" t="s">
        <v>27</v>
      </c>
      <c r="C5" s="85"/>
      <c r="D5" s="86">
        <v>1111</v>
      </c>
      <c r="E5" s="88"/>
    </row>
    <row r="6" spans="1:6" ht="16.5" customHeight="1" x14ac:dyDescent="0.2">
      <c r="A6" s="93">
        <v>3</v>
      </c>
      <c r="B6" s="84" t="s">
        <v>228</v>
      </c>
      <c r="C6" s="85"/>
      <c r="D6" s="86">
        <f>A6-3</f>
        <v>0</v>
      </c>
      <c r="E6" s="91" t="str">
        <f>IF(A6=3,"angka satuan penuh",IF(A6&gt;3,"penambahan "&amp;D6&amp;" angka desimal",IF(A6=0,"pembulatan kelipatan ribuan",IF(A6=1,"pembulatan kelipatan ratusan",IF(A6=3,"pembulatan kelipatan puluhan",)))))</f>
        <v>angka satuan penuh</v>
      </c>
    </row>
    <row r="7" spans="1:6" ht="16.5" customHeight="1" x14ac:dyDescent="0.2">
      <c r="A7" s="93">
        <v>2</v>
      </c>
      <c r="B7" s="84" t="s">
        <v>229</v>
      </c>
      <c r="C7" s="85"/>
      <c r="D7" s="86" t="b">
        <f>IF(A7=1,TRUE,FALSE)</f>
        <v>0</v>
      </c>
      <c r="E7" s="91" t="str">
        <f>IF(A7=1,"tanpa","dengan")&amp;" pemisah tanda ribuah"</f>
        <v>dengan pemisah tanda ribuah</v>
      </c>
    </row>
    <row r="8" spans="1:6" x14ac:dyDescent="0.2">
      <c r="B8" s="84" t="s">
        <v>188</v>
      </c>
      <c r="C8" s="85"/>
      <c r="D8" s="87" t="str">
        <f>FIXED(D5,D6,D7)</f>
        <v>1.111</v>
      </c>
      <c r="E8" s="92" t="str">
        <f ca="1">_xlfn.FORMULATEXT(D8)</f>
        <v>=FIXED(D5;D6;D7)</v>
      </c>
    </row>
    <row r="9" spans="1:6" x14ac:dyDescent="0.2">
      <c r="B9" s="82"/>
      <c r="C9" s="60"/>
      <c r="D9" s="83"/>
      <c r="E9" s="60"/>
    </row>
    <row r="10" spans="1:6" ht="17.25" customHeight="1" x14ac:dyDescent="0.2">
      <c r="C10" s="78" t="s">
        <v>182</v>
      </c>
      <c r="D10" s="79" t="s">
        <v>188</v>
      </c>
      <c r="E10" s="79" t="s">
        <v>189</v>
      </c>
      <c r="F10" s="78" t="s">
        <v>181</v>
      </c>
    </row>
    <row r="11" spans="1:6" s="81" customFormat="1" ht="16.5" customHeight="1" x14ac:dyDescent="0.2">
      <c r="C11" s="89">
        <v>1250</v>
      </c>
      <c r="D11" s="76"/>
      <c r="E11" s="73" t="s">
        <v>417</v>
      </c>
      <c r="F11" s="72" t="s">
        <v>34</v>
      </c>
    </row>
    <row r="12" spans="1:6" s="81" customFormat="1" x14ac:dyDescent="0.2">
      <c r="C12" s="89">
        <v>1248</v>
      </c>
      <c r="D12" s="76"/>
      <c r="E12" s="73" t="s">
        <v>418</v>
      </c>
      <c r="F12" s="72" t="s">
        <v>32</v>
      </c>
    </row>
    <row r="13" spans="1:6" s="81" customFormat="1" x14ac:dyDescent="0.2">
      <c r="C13" s="89">
        <v>1225</v>
      </c>
      <c r="D13" s="76"/>
      <c r="E13" s="73" t="s">
        <v>419</v>
      </c>
      <c r="F13" s="90" t="s">
        <v>31</v>
      </c>
    </row>
    <row r="14" spans="1:6" s="81" customFormat="1" x14ac:dyDescent="0.2">
      <c r="C14" s="89">
        <v>1250</v>
      </c>
      <c r="D14" s="76"/>
      <c r="E14" s="73" t="s">
        <v>420</v>
      </c>
      <c r="F14" s="90" t="s">
        <v>33</v>
      </c>
    </row>
    <row r="15" spans="1:6" s="81" customFormat="1" x14ac:dyDescent="0.2">
      <c r="C15" s="89">
        <v>1650</v>
      </c>
      <c r="D15" s="76"/>
      <c r="E15" s="73" t="s">
        <v>421</v>
      </c>
      <c r="F15" s="90" t="s">
        <v>33</v>
      </c>
    </row>
    <row r="16" spans="1:6" s="81" customFormat="1" x14ac:dyDescent="0.2">
      <c r="C16" s="89">
        <v>1253.98</v>
      </c>
      <c r="D16" s="76"/>
      <c r="E16" s="73" t="s">
        <v>422</v>
      </c>
      <c r="F16" s="90" t="s">
        <v>68</v>
      </c>
    </row>
    <row r="17" spans="3:6" s="81" customFormat="1" x14ac:dyDescent="0.2">
      <c r="C17" s="89">
        <v>1253.98</v>
      </c>
      <c r="D17" s="76"/>
      <c r="E17" s="73" t="s">
        <v>423</v>
      </c>
      <c r="F17" s="90" t="s">
        <v>69</v>
      </c>
    </row>
    <row r="18" spans="3:6" ht="19.5" customHeight="1" x14ac:dyDescent="0.2"/>
  </sheetData>
  <mergeCells count="1">
    <mergeCell ref="B3:D3"/>
  </mergeCells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Scroll Bar 1">
              <controlPr defaultSize="0" autoPict="0">
                <anchor moveWithCells="1">
                  <from>
                    <xdr:col>2</xdr:col>
                    <xdr:colOff>285750</xdr:colOff>
                    <xdr:row>4</xdr:row>
                    <xdr:rowOff>19050</xdr:rowOff>
                  </from>
                  <to>
                    <xdr:col>2</xdr:col>
                    <xdr:colOff>771525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Scroll Bar 2">
              <controlPr defaultSize="0" autoPict="0">
                <anchor moveWithCells="1">
                  <from>
                    <xdr:col>2</xdr:col>
                    <xdr:colOff>285750</xdr:colOff>
                    <xdr:row>5</xdr:row>
                    <xdr:rowOff>19050</xdr:rowOff>
                  </from>
                  <to>
                    <xdr:col>2</xdr:col>
                    <xdr:colOff>771525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Scroll Bar 3">
              <controlPr defaultSize="0" autoPict="0">
                <anchor moveWithCells="1">
                  <from>
                    <xdr:col>2</xdr:col>
                    <xdr:colOff>285750</xdr:colOff>
                    <xdr:row>6</xdr:row>
                    <xdr:rowOff>19050</xdr:rowOff>
                  </from>
                  <to>
                    <xdr:col>2</xdr:col>
                    <xdr:colOff>771525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28</vt:i4>
      </vt:variant>
    </vt:vector>
  </HeadingPairs>
  <TitlesOfParts>
    <vt:vector size="28" baseType="lpstr">
      <vt:lpstr>CHAR</vt:lpstr>
      <vt:lpstr>CODE</vt:lpstr>
      <vt:lpstr>UNICHAR</vt:lpstr>
      <vt:lpstr>UNICODE</vt:lpstr>
      <vt:lpstr>CLEAN</vt:lpstr>
      <vt:lpstr>CONCATENATE</vt:lpstr>
      <vt:lpstr>CONCAT</vt:lpstr>
      <vt:lpstr>DOLLAR</vt:lpstr>
      <vt:lpstr>FIXED</vt:lpstr>
      <vt:lpstr>EXACT</vt:lpstr>
      <vt:lpstr>FIND</vt:lpstr>
      <vt:lpstr>LEFT</vt:lpstr>
      <vt:lpstr>MID</vt:lpstr>
      <vt:lpstr>RIGHT</vt:lpstr>
      <vt:lpstr>LEN</vt:lpstr>
      <vt:lpstr>LOWER</vt:lpstr>
      <vt:lpstr>UPPER</vt:lpstr>
      <vt:lpstr>PROPER</vt:lpstr>
      <vt:lpstr>REPLACE</vt:lpstr>
      <vt:lpstr>REPT</vt:lpstr>
      <vt:lpstr>SEARCH</vt:lpstr>
      <vt:lpstr>SUBSTITUTE</vt:lpstr>
      <vt:lpstr>T</vt:lpstr>
      <vt:lpstr>TEXT</vt:lpstr>
      <vt:lpstr>TEXTJOIN</vt:lpstr>
      <vt:lpstr>TRIM</vt:lpstr>
      <vt:lpstr>VALUE</vt:lpstr>
      <vt:lpstr>NUMBERVALUE</vt:lpstr>
    </vt:vector>
  </TitlesOfParts>
  <Company>C I 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ALAN PRATAMA</dc:creator>
  <cp:lastModifiedBy>user</cp:lastModifiedBy>
  <dcterms:created xsi:type="dcterms:W3CDTF">2004-01-24T04:48:14Z</dcterms:created>
  <dcterms:modified xsi:type="dcterms:W3CDTF">2017-01-06T20:49:40Z</dcterms:modified>
</cp:coreProperties>
</file>